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1340" windowHeight="6540" tabRatio="564" activeTab="0"/>
  </bookViews>
  <sheets>
    <sheet name="copertinater" sheetId="1" r:id="rId1"/>
    <sheet name="RIEPILOGO" sheetId="2" r:id="rId2"/>
    <sheet name="BAP " sheetId="3" r:id="rId3"/>
    <sheet name="ARCH" sheetId="4" r:id="rId4"/>
    <sheet name="PSAE" sheetId="5" r:id="rId5"/>
  </sheets>
  <definedNames>
    <definedName name="_xlnm.Print_Area" localSheetId="3">'ARCH'!$A$1:$O$117</definedName>
    <definedName name="_xlnm.Print_Area" localSheetId="2">'BAP '!$A$1:$O$304</definedName>
    <definedName name="_xlnm.Print_Area" localSheetId="0">'copertinater'!$A$1:$O$35</definedName>
    <definedName name="_xlnm.Print_Area" localSheetId="4">'PSAE'!$A$1:$O$118</definedName>
    <definedName name="_xlnm.Print_Area" localSheetId="1">'RIEPILOGO'!$A$1:$J$90</definedName>
  </definedNames>
  <calcPr fullCalcOnLoad="1"/>
</workbook>
</file>

<file path=xl/sharedStrings.xml><?xml version="1.0" encoding="utf-8"?>
<sst xmlns="http://schemas.openxmlformats.org/spreadsheetml/2006/main" count="2411" uniqueCount="879">
  <si>
    <t>Sig. dott. Gilberto Bozzetti, nato a Mantova il 9 gennaio 1964, e residente in via Cavour, 96, 46100 Mantova, C.F. BZZGBR64A09E897F:
Sig.ra prof.ssa Paola Bozzetti, nata a Mantova il m16 luglio 1965 e residente in Via Attilio Mori, 34, 46100 Mantova, C.F. BZZPLA65L56E897E</t>
  </si>
  <si>
    <t>B01-ANC</t>
  </si>
  <si>
    <t>MACERATA</t>
  </si>
  <si>
    <t>MC</t>
  </si>
  <si>
    <t>PALAZZO CARRADORI - FLORIANI</t>
  </si>
  <si>
    <t>FILIPPO DEGLI AZZONI</t>
  </si>
  <si>
    <t>ASCOLI PICENO</t>
  </si>
  <si>
    <t>AP</t>
  </si>
  <si>
    <t>PALAZZO MALASPINA</t>
  </si>
  <si>
    <t>LAURA FEDERICA PESLAUSER MALASPINA</t>
  </si>
  <si>
    <t>SAN SEVERINO MARCHE</t>
  </si>
  <si>
    <t>FABBRICATO SITO IN VIA CASTELLO AL MONTE</t>
  </si>
  <si>
    <t>ISTITUTO DELLE SUORE CONVITTRICI DEL BAMBIN GESU'</t>
  </si>
  <si>
    <t>CHIESA DEL SS. CROCIFISSO</t>
  </si>
  <si>
    <t>PARROCCHIA DEL SS. CROCIFISSO</t>
  </si>
  <si>
    <t>FANO</t>
  </si>
  <si>
    <t>PU</t>
  </si>
  <si>
    <t>PALAZZO CASTRACANE</t>
  </si>
  <si>
    <t>CASTRUCCIO CASTRACANE DEGLI ANTELMINELLI</t>
  </si>
  <si>
    <t>FERMIGNANO</t>
  </si>
  <si>
    <t>CHIESA DI SAN MICHELE ARCANGELO IN AIOLA E ANNESSA CANONICA</t>
  </si>
  <si>
    <t>MARCONI ANTONIO E CORRIERI EMANUELA</t>
  </si>
  <si>
    <t>CORRIDONIA</t>
  </si>
  <si>
    <t>CHIESA PADRONALE DI SANTA MARIA</t>
  </si>
  <si>
    <t>LUIGI LUCANGELI</t>
  </si>
  <si>
    <t>CAMERANO</t>
  </si>
  <si>
    <t>AN</t>
  </si>
  <si>
    <t>CHIESA DI SANTA FAUSTINA</t>
  </si>
  <si>
    <t>PARROCCHIA IMMACOLATA CONCEZIONE BEATA VERGINE MARIA</t>
  </si>
  <si>
    <t>MERCATELLO SUL METAURO</t>
  </si>
  <si>
    <t>CHIESA COLLEGIATA DEI SS. PIETRO E PAOLO</t>
  </si>
  <si>
    <t>PARROCCHIA DI SANTA VERONICA GIULIANI</t>
  </si>
  <si>
    <t>PALAZZO ROTELLI VALENTINI</t>
  </si>
  <si>
    <t>VALENTINO VALENTINI</t>
  </si>
  <si>
    <t>ANTICA CASA FRANCHI DEL XVI SEC. DENOM. PALAZZO SERVANZI</t>
  </si>
  <si>
    <t>FABIO MASSIMO EUGENI</t>
  </si>
  <si>
    <t>B14-VEZ</t>
  </si>
  <si>
    <t>Venezia</t>
  </si>
  <si>
    <t>VE</t>
  </si>
  <si>
    <t>Chiesa di s. Servolo - Isola di s. Servolo</t>
  </si>
  <si>
    <t>Amministrazione provinciale di Venezia</t>
  </si>
  <si>
    <t>B16-VER</t>
  </si>
  <si>
    <t>Minerbe</t>
  </si>
  <si>
    <t>VR</t>
  </si>
  <si>
    <t>Chiesa di s. Lorenzo martire - II lotto</t>
  </si>
  <si>
    <t>Parrocchia di s. Lorenzo</t>
  </si>
  <si>
    <t>Ca' Calbo Crotta</t>
  </si>
  <si>
    <t>Condominio Calbo Crotta</t>
  </si>
  <si>
    <t>C16-VER</t>
  </si>
  <si>
    <t>Verona</t>
  </si>
  <si>
    <t>Villa Zenobi Beretta Romanelli</t>
  </si>
  <si>
    <t>Franco Romanelli, Federica Romanelli, Riccardo Romanelli</t>
  </si>
  <si>
    <t>B15-VEN</t>
  </si>
  <si>
    <t>Asolo</t>
  </si>
  <si>
    <t>TV</t>
  </si>
  <si>
    <t>Casa Cinello - località Finei</t>
  </si>
  <si>
    <t>Società ANDOLFATO s.r.l.</t>
  </si>
  <si>
    <t>Feltre</t>
  </si>
  <si>
    <t>BL</t>
  </si>
  <si>
    <t>Rustici di Palazzo Bianco</t>
  </si>
  <si>
    <t>REVIVISCAR s.r.l. di Sperotto Gaetano</t>
  </si>
  <si>
    <t>Treviso</t>
  </si>
  <si>
    <t>Chiesa di S.Maria Maggiore</t>
  </si>
  <si>
    <t>ecclesiastica-Parrocchia di S. Fosca</t>
  </si>
  <si>
    <t>Dolo</t>
  </si>
  <si>
    <t xml:space="preserve">Villa Fini - Restauro corpo centrale </t>
  </si>
  <si>
    <t>Società Duepi s.n.c. di Piva  Amedeo</t>
  </si>
  <si>
    <t>Villanova di Motta di Livenza</t>
  </si>
  <si>
    <t>Chiesa di s. Agostino vescovo</t>
  </si>
  <si>
    <t>Parrochhia di s. Agostino vescovo</t>
  </si>
  <si>
    <t>Bassano del Grappa</t>
  </si>
  <si>
    <t>VI</t>
  </si>
  <si>
    <t>Chiesa dei Frati Cappuccini</t>
  </si>
  <si>
    <t>Frati Minori Cappuccini</t>
  </si>
  <si>
    <t>Spinea</t>
  </si>
  <si>
    <t>Villa Bellati</t>
  </si>
  <si>
    <t>Gian Angelo Bellati, Manfredi Bellati</t>
  </si>
  <si>
    <t>Mirano</t>
  </si>
  <si>
    <t>Villa Moore, già Cabrini alle Statue</t>
  </si>
  <si>
    <t>Renato Rossi, Senhouse Miriam Frances</t>
  </si>
  <si>
    <t>Palazzo Zavarise</t>
  </si>
  <si>
    <t>Ronca Maria Cristina</t>
  </si>
  <si>
    <t xml:space="preserve">Mirano </t>
  </si>
  <si>
    <t>Villa Moore già Cabrini alle statue</t>
  </si>
  <si>
    <t>Moore Giacomuzzi Lorenzo</t>
  </si>
  <si>
    <t xml:space="preserve">Mareno di Piave </t>
  </si>
  <si>
    <t xml:space="preserve">Chiesa di s. Lorenzo e Marco - località Soffratta - </t>
  </si>
  <si>
    <t>Parrocchia ss. Lorenzo e Marco</t>
  </si>
  <si>
    <t>Noventa Padovana</t>
  </si>
  <si>
    <t>PD</t>
  </si>
  <si>
    <t>Villa Grimana Valmarana - Copertura nord-est</t>
  </si>
  <si>
    <t>Fondazione Calergi Elena Valmarana</t>
  </si>
  <si>
    <t>Conegliano</t>
  </si>
  <si>
    <t>Palazzo Grimani (Ex Vettori Giordani)</t>
  </si>
  <si>
    <t>Ditta FAIV s.a.s. di Zanetti Paolo</t>
  </si>
  <si>
    <t>Este</t>
  </si>
  <si>
    <t>Campanile della Chiesa di Prà d'Este</t>
  </si>
  <si>
    <t>Parrocchia di ss. Trinità di Prà d'Este</t>
  </si>
  <si>
    <t>Salzano</t>
  </si>
  <si>
    <t>Chiesa di san Bartolomeo</t>
  </si>
  <si>
    <t>Parrocchia di san Bartolomeo</t>
  </si>
  <si>
    <t xml:space="preserve">Sandrigo </t>
  </si>
  <si>
    <t>Villa Garbinati ora Zanotti - Fragonara - Rigo</t>
  </si>
  <si>
    <t>Zanotti Fragonara Fausto - Rigo Maria Teresa</t>
  </si>
  <si>
    <t>118..628,78</t>
  </si>
  <si>
    <t>Cison di Valmarino</t>
  </si>
  <si>
    <t>Villa Marcello del Majno</t>
  </si>
  <si>
    <t>QUATERNARIO INVESTIMENTI S.p.a.</t>
  </si>
  <si>
    <t xml:space="preserve">Camponogara </t>
  </si>
  <si>
    <t>Villa Canal Manfredini - restauro conservativo - 2° stralcio</t>
  </si>
  <si>
    <t xml:space="preserve">Società GIORA s.r.l. </t>
  </si>
  <si>
    <t xml:space="preserve">San Pietro Incariano </t>
  </si>
  <si>
    <t>Villa Giona - località Cengia di Negarine</t>
  </si>
  <si>
    <t>Società VILLA GIONA S.r.l.</t>
  </si>
  <si>
    <t xml:space="preserve">Verona </t>
  </si>
  <si>
    <t>Palazzo Stegagno - località Corso Porta Nuova, 31</t>
  </si>
  <si>
    <t>Cesari Lamberto, Costanza e Carlo</t>
  </si>
  <si>
    <t>Chioggia</t>
  </si>
  <si>
    <t>Albergo Grande Italia</t>
  </si>
  <si>
    <t>Romea S.p.a.</t>
  </si>
  <si>
    <t>B15.VEN</t>
  </si>
  <si>
    <t xml:space="preserve">San Giorgio delle Pertiche </t>
  </si>
  <si>
    <t>Oratorio Scudolanzoni</t>
  </si>
  <si>
    <t>Parrocchia di s. Giorgio delle Pertiche</t>
  </si>
  <si>
    <t>Vicenza</t>
  </si>
  <si>
    <t>Mozzi Chellina, Maria Gabriella</t>
  </si>
  <si>
    <t>Villa Bressan detta "La Commenda"</t>
  </si>
  <si>
    <t>Carta Fabio, Mario, Borin Maria Teresa</t>
  </si>
  <si>
    <t>Castelfranco Veneto</t>
  </si>
  <si>
    <t>Villa Riccati Avogadro degli Azzoni</t>
  </si>
  <si>
    <t>Valperto degli Azzoni - Avogadro Carradori</t>
  </si>
  <si>
    <t xml:space="preserve">Grezzana </t>
  </si>
  <si>
    <t>Chiesa di s. Apollinare</t>
  </si>
  <si>
    <t xml:space="preserve">Mestre </t>
  </si>
  <si>
    <t>Barchessa di Villa Morosini-Gatterburg-Volpi</t>
  </si>
  <si>
    <t>Società PARCO VERDE s.r.l.</t>
  </si>
  <si>
    <t xml:space="preserve">Villa ex Arco - località Corno Alto - </t>
  </si>
  <si>
    <t>Girelli Roberto</t>
  </si>
  <si>
    <t>Villa Bartolomea</t>
  </si>
  <si>
    <t>Chiesa di santa Margherita vergine e martire di Carpi</t>
  </si>
  <si>
    <t>Parrocchia di santa Margherita</t>
  </si>
  <si>
    <t>Marano di Valpolicella</t>
  </si>
  <si>
    <t>Parrocchia di ss. Pietro e Paolo apos.</t>
  </si>
  <si>
    <t>Soave</t>
  </si>
  <si>
    <t>Scala del Parco "Bacio Zanella"</t>
  </si>
  <si>
    <t>Comune di Soave</t>
  </si>
  <si>
    <t xml:space="preserve">Chiesa di S. Michele in Angarano </t>
  </si>
  <si>
    <t>Parrocchia di s. Michele in Angarano</t>
  </si>
  <si>
    <t>Vittorio Veneto</t>
  </si>
  <si>
    <t>Antica Pieve di s. Andrea</t>
  </si>
  <si>
    <t>Parrocchia di s. Andrea</t>
  </si>
  <si>
    <t>Belluno</t>
  </si>
  <si>
    <t>Palazzo Alpago</t>
  </si>
  <si>
    <t xml:space="preserve">Marano di Valpolicella </t>
  </si>
  <si>
    <t xml:space="preserve">Villa Guantieri - frazione Valgatara - </t>
  </si>
  <si>
    <t>Guantieri Massimo, Francesca</t>
  </si>
  <si>
    <t>Barchessa di Villa Canal Manfredini - restauro - 2° stralcio</t>
  </si>
  <si>
    <t>Salcedo</t>
  </si>
  <si>
    <t>Chiesa dei santi Quirico e Giulietta</t>
  </si>
  <si>
    <t>Parrocchia di Salcedo</t>
  </si>
  <si>
    <t>Cordignano</t>
  </si>
  <si>
    <t>Villa Brandolini-Zanussi, ora Pavan - Barchessa ovest col. bugnate</t>
  </si>
  <si>
    <t>Pavan Angelo</t>
  </si>
  <si>
    <t xml:space="preserve">Treviso </t>
  </si>
  <si>
    <t>Villa Cà Zenobio e dipendenze, teatro e relativa foresteria</t>
  </si>
  <si>
    <t>Fondazione CASSAMARCA - TV</t>
  </si>
  <si>
    <t>Papozze</t>
  </si>
  <si>
    <t>RO</t>
  </si>
  <si>
    <t xml:space="preserve">Ristreutturazione casa Canonica </t>
  </si>
  <si>
    <t>Parrocchia di Papozze</t>
  </si>
  <si>
    <t>Saonara</t>
  </si>
  <si>
    <t>Villa Cittadella Vigodarzere Valmarana</t>
  </si>
  <si>
    <t>Portobuffolè</t>
  </si>
  <si>
    <t xml:space="preserve">Hotel Villa Giustinian - restauro intonaci affrescati </t>
  </si>
  <si>
    <t>Villa GIUSTINIAN s.r.l. - sociietà unipersonale</t>
  </si>
  <si>
    <t>C15-VEN</t>
  </si>
  <si>
    <t>Ponzano Veneto</t>
  </si>
  <si>
    <t>Il trionfo dell'Eucarestia con 4 Evangelisti</t>
  </si>
  <si>
    <t>Parrocchia di s. Leonardo abate</t>
  </si>
  <si>
    <t>Bagnoli di Sopra</t>
  </si>
  <si>
    <t>Palazzetto Widmann - Marmorini, affreschi e stucchi</t>
  </si>
  <si>
    <t>Società COSECON s.p.a.</t>
  </si>
  <si>
    <t>Palazzo Arvedi - p.zzetta Chiavica - superfici dipinte salone</t>
  </si>
  <si>
    <t>Arvedi Flaminia, Emilia</t>
  </si>
  <si>
    <t>D04-CAM</t>
  </si>
  <si>
    <t>Portocannone</t>
  </si>
  <si>
    <t>CB</t>
  </si>
  <si>
    <t>Torre dell'orologio</t>
  </si>
  <si>
    <t>Amministrazione comunale</t>
  </si>
  <si>
    <t>C12</t>
  </si>
  <si>
    <t>BALZOLA</t>
  </si>
  <si>
    <t>AL</t>
  </si>
  <si>
    <t>RESTAURO E RISANAMENTO CONSERVATIVO SUPERFICI DECORATE PORTONE LIGNEO E BUSSOLA INTERNA</t>
  </si>
  <si>
    <t>PARROCCHIA</t>
  </si>
  <si>
    <t>A-21</t>
  </si>
  <si>
    <t>MONCALIERI</t>
  </si>
  <si>
    <t>TO</t>
  </si>
  <si>
    <t>VILLA CALLERIS</t>
  </si>
  <si>
    <t>FRANCESCO GIANAZZO DI PAMPARATO</t>
  </si>
  <si>
    <t>TRINO VERCELLESE</t>
  </si>
  <si>
    <t>VC</t>
  </si>
  <si>
    <t>PARROCCHIALE BEATA VERGINE ASSUNTA</t>
  </si>
  <si>
    <t>CORTANZE</t>
  </si>
  <si>
    <t>AT</t>
  </si>
  <si>
    <t>CHIESA DELLA SS.ANNUNZIATA</t>
  </si>
  <si>
    <t>FRASSINELLO MONFERRATO</t>
  </si>
  <si>
    <t>CASTELLO VI° LOTTO</t>
  </si>
  <si>
    <t>FRASSINELLO S.A.S. DI ALFONSI GIOVANNA</t>
  </si>
  <si>
    <t>CAMAGNA MONFERRATO</t>
  </si>
  <si>
    <t>CHIESA S.EUSEBIO</t>
  </si>
  <si>
    <t>CONDOMINIO</t>
  </si>
  <si>
    <t>CN</t>
  </si>
  <si>
    <t>TORINO</t>
  </si>
  <si>
    <t>VILLAFALLETTO</t>
  </si>
  <si>
    <t>PALAZZO COMUNALE</t>
  </si>
  <si>
    <t>CAMPIGLIONE FENILE</t>
  </si>
  <si>
    <t>VILLA LUSERNA</t>
  </si>
  <si>
    <t>BATTAGLIA/MIDANA</t>
  </si>
  <si>
    <t>PINEROLO</t>
  </si>
  <si>
    <t>VILLA IL TORRIONE</t>
  </si>
  <si>
    <t>DORIA LAMBA</t>
  </si>
  <si>
    <t>CARAVINO</t>
  </si>
  <si>
    <t>CASTELLO DI MASINO</t>
  </si>
  <si>
    <t>FONDO PER L'AMBIENTE ITALIANO</t>
  </si>
  <si>
    <t>C16COS</t>
  </si>
  <si>
    <t>PALMI</t>
  </si>
  <si>
    <t>RC</t>
  </si>
  <si>
    <t xml:space="preserve">Lavori di restauro di un dipinto olio su tela raff. “Madonna del Carmine”, di una vara professionale e di una scultura lignea raff. “Madonna del Carmine – </t>
  </si>
  <si>
    <t>Santuario Maria SS del Carmelo</t>
  </si>
  <si>
    <t>DINAMI</t>
  </si>
  <si>
    <t>VV</t>
  </si>
  <si>
    <t>Lavori di restauro di una statua lignea, di un dipinto ed una vara nel Santuario di S.Maria della Catena</t>
  </si>
  <si>
    <t>Parrocchia di S.Michele Arcangelo</t>
  </si>
  <si>
    <t>B19-COS</t>
  </si>
  <si>
    <t>CETRARO</t>
  </si>
  <si>
    <t>CS</t>
  </si>
  <si>
    <t>Palazzo De Caro</t>
  </si>
  <si>
    <t>De Caro Carmine</t>
  </si>
  <si>
    <t>APRIGLIANO</t>
  </si>
  <si>
    <t>Chiesa di SS. Maria delle Grazie</t>
  </si>
  <si>
    <t>Parrocchia S.Maria delle Grazie</t>
  </si>
  <si>
    <t>PALLAGORIO</t>
  </si>
  <si>
    <t>KR</t>
  </si>
  <si>
    <t>Chiesa Madonna del Carmine</t>
  </si>
  <si>
    <t>Parrocchia di S.Giovanni Battista</t>
  </si>
  <si>
    <t>CERCHIRA DI CALABRIA</t>
  </si>
  <si>
    <t>Palazzo Pistocchi</t>
  </si>
  <si>
    <t>Pistocchi gaetano e Margherita</t>
  </si>
  <si>
    <t>SPEZZANO PICCOLO</t>
  </si>
  <si>
    <t>Chiesa Spirito Santo (I lotto)</t>
  </si>
  <si>
    <t>Parrocchia S. Maria Assunta in Cielo</t>
  </si>
  <si>
    <t>PAOLA</t>
  </si>
  <si>
    <t>Palazzo Arrigucci (II stralcio)</t>
  </si>
  <si>
    <t>Arrigucci Giancarlo</t>
  </si>
  <si>
    <t>ACRI</t>
  </si>
  <si>
    <t>Palazzo Julia</t>
  </si>
  <si>
    <t>Julia Antonio</t>
  </si>
  <si>
    <t>TAURIANOVA</t>
  </si>
  <si>
    <t>Palazzo Contestabile (III sal)</t>
  </si>
  <si>
    <t>Contestabile Giovanni</t>
  </si>
  <si>
    <t>PALAZZO ANTONELLI</t>
  </si>
  <si>
    <t>VIA DELLA CONSOLATA 12</t>
  </si>
  <si>
    <t>B 18 BAR</t>
  </si>
  <si>
    <t>Monopoli</t>
  </si>
  <si>
    <t>BA</t>
  </si>
  <si>
    <t>Chiesa Cristo delle Zolle</t>
  </si>
  <si>
    <t>Sig. Pertosa Francesco</t>
  </si>
  <si>
    <t>C 18 LEC</t>
  </si>
  <si>
    <t>Oria</t>
  </si>
  <si>
    <t>BR</t>
  </si>
  <si>
    <t>Basilica Cattedrale</t>
  </si>
  <si>
    <t>Parrocchia di S. Maria Assunta di Oria</t>
  </si>
  <si>
    <t>Lecce</t>
  </si>
  <si>
    <t>LE</t>
  </si>
  <si>
    <t>Monastero delle suore Benedettine di S. Giovanni Evangelista di Lecce (V lotto)</t>
  </si>
  <si>
    <t>Monastero delle suore Benedettine di S. Giovanni Evangelista di Lecce</t>
  </si>
  <si>
    <t>Cerignola</t>
  </si>
  <si>
    <t>FG</t>
  </si>
  <si>
    <t>Palazzo Coccia (V lotto)</t>
  </si>
  <si>
    <t>Società Cerere immobiliare di Cerignola</t>
  </si>
  <si>
    <t>Taranto</t>
  </si>
  <si>
    <t>TA</t>
  </si>
  <si>
    <t>Masseria e Chiesa SS. Pietro e Andrea  (II lotto)</t>
  </si>
  <si>
    <t>Società agricola M.G.S. di Taranto</t>
  </si>
  <si>
    <t>Bari</t>
  </si>
  <si>
    <t>Masseria Tresca (I lotto)</t>
  </si>
  <si>
    <t>Sig.ri Resta Antonio e Giulio</t>
  </si>
  <si>
    <t>Gravina in Puglia</t>
  </si>
  <si>
    <t>Palazzo Loglisci (II lotto)</t>
  </si>
  <si>
    <t>Diocesi  di Altamura -Gravina- Acquaviva delle Fonti</t>
  </si>
  <si>
    <t>Orta Nova</t>
  </si>
  <si>
    <t>Palazzo ex Gesuiti</t>
  </si>
  <si>
    <t>Comune di Orta Nova</t>
  </si>
  <si>
    <t>Altamura</t>
  </si>
  <si>
    <t>Palazzo Sanarica</t>
  </si>
  <si>
    <t>Sig.Stacca Mario</t>
  </si>
  <si>
    <t xml:space="preserve">C 17 BAR </t>
  </si>
  <si>
    <t>Castellana Grotte</t>
  </si>
  <si>
    <t>Altare Madonna del Carmine e S. Irene e pulpito</t>
  </si>
  <si>
    <t>Parrocchia di S. Francesco d'Assisi</t>
  </si>
  <si>
    <t>Andria</t>
  </si>
  <si>
    <t>n. 5 sculture lignee raffiguranti Gesù</t>
  </si>
  <si>
    <t>Chiesa del Purgatorio-Rettoria della Parrocchia SS. Annunziata</t>
  </si>
  <si>
    <t>Organo"Inzoli" 1912</t>
  </si>
  <si>
    <t>Chiesa Cattedrale-Parrocchia Maria SS. Assunta</t>
  </si>
  <si>
    <t>IMPORTO GENERALE CONTRIBUTI PROPOSTI  PER INTERVENTI COLLAUDATI AL 22 GIUGNO 2005</t>
  </si>
  <si>
    <t>COD-IST</t>
  </si>
  <si>
    <t>CAMPANIA</t>
  </si>
  <si>
    <t>EMILIA ROMAGNA</t>
  </si>
  <si>
    <t>FRIULI VENEZIA GIULIA</t>
  </si>
  <si>
    <t>Ministero per i Beni e le Attività Culturali</t>
  </si>
  <si>
    <t>COMUNE</t>
  </si>
  <si>
    <t>Prov</t>
  </si>
  <si>
    <t>LAZIO</t>
  </si>
  <si>
    <t>LIGURIA</t>
  </si>
  <si>
    <t>LOMBARDIA</t>
  </si>
  <si>
    <t>PIEMONTE</t>
  </si>
  <si>
    <t>SARDEGNA</t>
  </si>
  <si>
    <t>TOSCANA</t>
  </si>
  <si>
    <t>VENETO</t>
  </si>
  <si>
    <t>PUGLIA</t>
  </si>
  <si>
    <t>ABRUZZO</t>
  </si>
  <si>
    <t>BASILICATA</t>
  </si>
  <si>
    <t>CALABRIA</t>
  </si>
  <si>
    <t>MARCHE</t>
  </si>
  <si>
    <t>MOLISE</t>
  </si>
  <si>
    <t>UMBRIA</t>
  </si>
  <si>
    <t>DATA COLLAUDO O CERTIFICAZIONE LAVORI</t>
  </si>
  <si>
    <t>BENE CULTURALE OGGETTO DELL'INTERVENTO</t>
  </si>
  <si>
    <t>BENEFICIARIO</t>
  </si>
  <si>
    <t>IMPORTO LAVORI COMPLESSSIVI</t>
  </si>
  <si>
    <t>IMPORTO LAVORI COLLAUDATI</t>
  </si>
  <si>
    <t>IMPORTO LAVORI CERTIFICATI</t>
  </si>
  <si>
    <t>EVENTUALI ULTERIORI CONTRIBUTI PUBBLICI O PRIVATI</t>
  </si>
  <si>
    <t>PALAZZO CONNESTABILE DELLA STAFFA</t>
  </si>
  <si>
    <t>BIAVATI ANTONIO E BIAVATI A.MARIA</t>
  </si>
  <si>
    <t>S.MARTINO IN CAMPO CHIESA DI S. MARTINO</t>
  </si>
  <si>
    <t>PARROCCHIA DI S.MARTINO</t>
  </si>
  <si>
    <t>LOC.VILLA PITIGNANO CHIESA S.MARIA ASSUNTA RESTAURO ORGANO</t>
  </si>
  <si>
    <t>PARROCCHIA DI VILLA PITIGNANO</t>
  </si>
  <si>
    <t>SANTUARIO DELLA MADONNA DELLE GRAZIE</t>
  </si>
  <si>
    <t>PARROCCHIA SANTA MARIA DELLE GRAZIE</t>
  </si>
  <si>
    <t>CHIESA DI SANTA MARIA MADDALENA</t>
  </si>
  <si>
    <t>PARROCCHIA DI SANTA MARIA MADDALENA</t>
  </si>
  <si>
    <t>FONTIGNANO CHIESA DI S. LEONARDO</t>
  </si>
  <si>
    <t>PARROCCHIA SS. MARIA E LEONARDO</t>
  </si>
  <si>
    <t>SAN MARIANO DI CORCIANO CHIESA DI MARIA SS. IN MONTICELLI</t>
  </si>
  <si>
    <t xml:space="preserve">CONFRATERNITA MARIA SS. IN MONTICELLI </t>
  </si>
  <si>
    <t>VILLA GNONI Fraz Montecastelli</t>
  </si>
  <si>
    <t>Braccio Oddi Baglioni</t>
  </si>
  <si>
    <t>101,111,93</t>
  </si>
  <si>
    <t>PACIANO</t>
  </si>
  <si>
    <t>PARROCCHIA SS.mo SALVATORE E MARIA SS.ma ASSUNTA</t>
  </si>
  <si>
    <t>% PROPOSTA</t>
  </si>
  <si>
    <t>IMPORTO PROPOSTO A CONTRIBUTO</t>
  </si>
  <si>
    <t>IMPORTO CONTRIBUTO O ACCONTO PROPOSTO</t>
  </si>
  <si>
    <t>FRIULI V.G.</t>
  </si>
  <si>
    <t>Totali</t>
  </si>
  <si>
    <t>RIEPILOGO GENERALE SETTORE BENI ARCHEOLOGICI</t>
  </si>
  <si>
    <t>RIEPILOGO GENERALE SETTORE PATRIMONIO STORICO, ARTISTICO ED ETNOANTROPOLOGICO</t>
  </si>
  <si>
    <t xml:space="preserve">RIEPILOGO GENERALE </t>
  </si>
  <si>
    <t>REGIONE</t>
  </si>
  <si>
    <t>MINISTERO PER I BENI E LE ATTIVITA' CULTURALI</t>
  </si>
  <si>
    <t>TOTALE</t>
  </si>
  <si>
    <t>SETTORE PER I BENI ARCHEOLOGICI</t>
  </si>
  <si>
    <t>IMPORTO LAVORI COMPLESSIVI</t>
  </si>
  <si>
    <t>TOTALE GENERALE SETTORE BENI ARCHEOLOGICI</t>
  </si>
  <si>
    <t>SETTORE PER I BENI IMMOBILI ARCHITETTONICI  (ivi compresi i dipinti murali)</t>
  </si>
  <si>
    <t>Riepilogo generale delle proposte degli interventi finanziari del Ministero a favore del proprietario , possessore o detentore del bene culturale ai sensi degli artt. 35 e segg. Del Codice</t>
  </si>
  <si>
    <t>B11-LAZ</t>
  </si>
  <si>
    <t>B10-ROM</t>
  </si>
  <si>
    <t>Roma</t>
  </si>
  <si>
    <t>RM</t>
  </si>
  <si>
    <t>Chiesa di San Girolamo dei Croati</t>
  </si>
  <si>
    <t>FM e AM</t>
  </si>
  <si>
    <t>IMPORTO AMMESSO A CONTRIBUTO</t>
  </si>
  <si>
    <t>Riepilogo generale  degli interventi finanziari del Ministero a favore del proprietario , possessore o detentore del bene culturale ai sensi degli artt. 35 e segg. Del Codice</t>
  </si>
  <si>
    <t>Anno  2008</t>
  </si>
  <si>
    <t>B08-POT</t>
  </si>
  <si>
    <t>Pisticci</t>
  </si>
  <si>
    <t>MT</t>
  </si>
  <si>
    <t>Chiesa SANT'ANTONIO</t>
  </si>
  <si>
    <t>Parrocchia SANT'ANTONIO di Pisticci</t>
  </si>
  <si>
    <t>Chiesa di San Girolamo dei Croati-Prospetti</t>
  </si>
  <si>
    <t>Gaeta</t>
  </si>
  <si>
    <t>LT</t>
  </si>
  <si>
    <t>Palazzo sede della Corte del Re Ladislao-4° SAL</t>
  </si>
  <si>
    <t>Socio Amministr. Barbara Caturano</t>
  </si>
  <si>
    <t>Palazzo sede della Corte del Re Ladislao-Giardino 2° SAL</t>
  </si>
  <si>
    <t>Palazzo di via S. Eustachio,3</t>
  </si>
  <si>
    <t>Condominio via S. Eustachio</t>
  </si>
  <si>
    <t>Nettuno</t>
  </si>
  <si>
    <t>Villa Borghese detta Villa Bell'Aspetto</t>
  </si>
  <si>
    <t>Giovannangelo Borghese</t>
  </si>
  <si>
    <t>DREG - LIG</t>
  </si>
  <si>
    <t>BUSALLA</t>
  </si>
  <si>
    <t>GE</t>
  </si>
  <si>
    <t>Ex ferriera Berk</t>
  </si>
  <si>
    <t>Privati</t>
  </si>
  <si>
    <t>GENOVA</t>
  </si>
  <si>
    <t>Palazzo Cambiaso in via del Campo 1</t>
  </si>
  <si>
    <t>MONTOGGIO</t>
  </si>
  <si>
    <t>Santuario N.S. Tre  Fontane</t>
  </si>
  <si>
    <t>Ente ecclesiastico</t>
  </si>
  <si>
    <t>Palazzo Cellario in via del Campo 10</t>
  </si>
  <si>
    <t>Chiesa Parr. SS.Nazario, Celso e S.Francesco  Albaro</t>
  </si>
  <si>
    <t>Palazzo  Durazzo Pallavicini  v.del Campo 12</t>
  </si>
  <si>
    <t>SARZANA</t>
  </si>
  <si>
    <t>SP</t>
  </si>
  <si>
    <t>Chiesa  S.Andrea</t>
  </si>
  <si>
    <t>CERIALE</t>
  </si>
  <si>
    <t>SV</t>
  </si>
  <si>
    <t>Parrocchia S.Giovanni ed Eugenio</t>
  </si>
  <si>
    <t>Genova- Sestri P.</t>
  </si>
  <si>
    <t>Parrocchia N.S.Assunta</t>
  </si>
  <si>
    <t>SAVONA</t>
  </si>
  <si>
    <t>Santuario N.S. del Monte</t>
  </si>
  <si>
    <t>Oratorio N.S. del Castello</t>
  </si>
  <si>
    <t xml:space="preserve">Portale e loggia in via   Chiabrera,  19r </t>
  </si>
  <si>
    <t>Palazzo   Senarega</t>
  </si>
  <si>
    <t>Ente pubblico</t>
  </si>
  <si>
    <t>GENOVA-VALLE STURA</t>
  </si>
  <si>
    <t>Parrocchia S.Maria in Apparizione</t>
  </si>
  <si>
    <t>DIANO S.PIETRO</t>
  </si>
  <si>
    <t>IM</t>
  </si>
  <si>
    <t>Chiesa Parrocchiale S.Pietro</t>
  </si>
  <si>
    <t>BORDIGHERA</t>
  </si>
  <si>
    <t>Parrocchia SS.Pietro e Paolo</t>
  </si>
  <si>
    <t>Parrocchia SS. Pietro e Paolo (r.facciata)</t>
  </si>
  <si>
    <t>ALASSIO</t>
  </si>
  <si>
    <t>Parrocchia S.Ambrogio -Cappella S.Caterina</t>
  </si>
  <si>
    <t>Palazzo ex Pallavicini</t>
  </si>
  <si>
    <t>privati</t>
  </si>
  <si>
    <t>MAISSANA</t>
  </si>
  <si>
    <t>Parrocchia S.Michele Arcangelo</t>
  </si>
  <si>
    <t>Chiostro S.Matteo</t>
  </si>
  <si>
    <t>Pallazzo Spinola De Mari</t>
  </si>
  <si>
    <t>BERGEGGI</t>
  </si>
  <si>
    <t>Parrocchia S.Martino</t>
  </si>
  <si>
    <t>Ente Ecclesiastico</t>
  </si>
  <si>
    <t>VEZZI PORZIO</t>
  </si>
  <si>
    <t>Chiesa di S.Giorgio - casa canonica</t>
  </si>
  <si>
    <t>FINALE LIGURE</t>
  </si>
  <si>
    <t>Cappella S.Antonio Abate</t>
  </si>
  <si>
    <t>Palazzo Brignole Durazzo</t>
  </si>
  <si>
    <t xml:space="preserve">GE </t>
  </si>
  <si>
    <t>Oratorio di S.Giovanni Battista</t>
  </si>
  <si>
    <t>LAVAGNA</t>
  </si>
  <si>
    <t>Leudo Rivano "Dominica  Riva"</t>
  </si>
  <si>
    <t>Privato</t>
  </si>
  <si>
    <t>D09-PIS</t>
  </si>
  <si>
    <t>PI</t>
  </si>
  <si>
    <t>B04-FIR</t>
  </si>
  <si>
    <t>FIRENZE</t>
  </si>
  <si>
    <t>FI</t>
  </si>
  <si>
    <t>TORRE DEI RAMAGLIANTI</t>
  </si>
  <si>
    <t>CONDOMINIO BORGO S.JACOPO 9</t>
  </si>
  <si>
    <t>D01-ARE</t>
  </si>
  <si>
    <t>BIBBIENA</t>
  </si>
  <si>
    <t>AR</t>
  </si>
  <si>
    <t>EDIFICIO IN VIA MARCUCCI NN.28-32</t>
  </si>
  <si>
    <t>MARIA D'ETTORRE, FABRIZIO, UMBERTO E VITTORIO CONTI</t>
  </si>
  <si>
    <t>LIVORNO</t>
  </si>
  <si>
    <t>LI</t>
  </si>
  <si>
    <t>COLLEGIO SAN FRANCESCO SAVERIO</t>
  </si>
  <si>
    <t>PROVINCIA ROMANA DELLA COMPAGNIA DI GESU'</t>
  </si>
  <si>
    <t>PESCIA</t>
  </si>
  <si>
    <t>PT</t>
  </si>
  <si>
    <t>CHIESA DI SANTA MARIA ASSUNTA IN CASTELLARE</t>
  </si>
  <si>
    <t>PARROCCHIA DI SANTA MARIA ASSUNTA</t>
  </si>
  <si>
    <t>IMPRUNETA</t>
  </si>
  <si>
    <t>CASTELLO DI MONTAUTO</t>
  </si>
  <si>
    <t>IMMOBILIARE MONTAUTO S.R.L.</t>
  </si>
  <si>
    <t>BUCINE</t>
  </si>
  <si>
    <t>CASTELLO DI CENNINA</t>
  </si>
  <si>
    <t>RIGHI OSVALDO</t>
  </si>
  <si>
    <t>PRATOVECCHIO</t>
  </si>
  <si>
    <t>MONASTERO DELLE MONACHE DOMENICANE DI S. MARIA DELLA NEVE</t>
  </si>
  <si>
    <t>C10-LUC</t>
  </si>
  <si>
    <t>LUCCA</t>
  </si>
  <si>
    <t>LU</t>
  </si>
  <si>
    <t>EX CINEMA PANTERA</t>
  </si>
  <si>
    <t>SOCIETA' FABBRI S.R.L.</t>
  </si>
  <si>
    <t>AREZZO</t>
  </si>
  <si>
    <t>PALAZZETTO DE ROBERTIS</t>
  </si>
  <si>
    <t>BOTTAI GIOVANNI, DE ROBERTIS FRANCESCO, SESTINI ELENA, NOVELLI GISELLA</t>
  </si>
  <si>
    <t>DE ROBERTIS FRANCESCO</t>
  </si>
  <si>
    <t>PALAZZO COFANI</t>
  </si>
  <si>
    <t>ALESSANDRA, ALESSANDRO E LETIZIA BRIZZOLARI</t>
  </si>
  <si>
    <t>PISTOIA</t>
  </si>
  <si>
    <t>CHIESA DI SANTA MARIA ASSUNTA A BADIA A PACCIANO</t>
  </si>
  <si>
    <t>B12-SIE</t>
  </si>
  <si>
    <t>RADDA IN CHIANTI</t>
  </si>
  <si>
    <t>SI</t>
  </si>
  <si>
    <t>CONVENTO DI SANTA MARIA AL PRATO</t>
  </si>
  <si>
    <t>FONDAZIONE PER LA TUTELA DEL CHIANTI CLASSICO ONLUS</t>
  </si>
  <si>
    <t>SIENA</t>
  </si>
  <si>
    <t>VILLINO BONELLI</t>
  </si>
  <si>
    <t>CESARI LEONE</t>
  </si>
  <si>
    <t>CHIESA DEL SACRO CUORE DI GESU'</t>
  </si>
  <si>
    <t>PARROCCHIA DEL SACRO CUORE</t>
  </si>
  <si>
    <t>STIA</t>
  </si>
  <si>
    <t>CASTELLO DI PORCIANO</t>
  </si>
  <si>
    <t>SPECHT MARTHA</t>
  </si>
  <si>
    <t>MOLAZZANA</t>
  </si>
  <si>
    <t>TORRE CAMPANARIA DELLA  CHIESA DI S.BARTOLOMEO APOSTOLO</t>
  </si>
  <si>
    <t>PARROCCHIA DI S.BARTOLOMEO APOSTOLO</t>
  </si>
  <si>
    <t>VIAREGGIO</t>
  </si>
  <si>
    <t>EX OSPIZIO MARINO UMBERTO I</t>
  </si>
  <si>
    <t>IMMOBILIARE MAZZINI S.R.L.</t>
  </si>
  <si>
    <t>VILLA ADA</t>
  </si>
  <si>
    <t>CARLO, PAOLO FRANCESCO E STEFANO MARIA ROSSI DE VERMANDOIS</t>
  </si>
  <si>
    <t>EDIFICIO IN PIAGGIA SAN LORENZO 1</t>
  </si>
  <si>
    <t>STEFANIA E MARCO DAVERI, MASSIMO E ATTILIO BURRONI, ROBERTO BACCI</t>
  </si>
  <si>
    <t>ANGHIARI</t>
  </si>
  <si>
    <t>VILLA LA BARBOLANA</t>
  </si>
  <si>
    <t>CARLO EMANUELE PRINETTI</t>
  </si>
  <si>
    <t>FIESOLE</t>
  </si>
  <si>
    <t>CONVENTO DI SAN DOMENICO</t>
  </si>
  <si>
    <t>PROVINCIA TOSCANA SAN MARCO E SARDEGNA DEI FRATI PREDICATORI</t>
  </si>
  <si>
    <t>COMPLESSO PARROCCHIALE DI SAN BIAGIO IN CASCHERI</t>
  </si>
  <si>
    <t>PARROCCHIA DI SAN BIAGIO IN CASCHERI</t>
  </si>
  <si>
    <t>CETONA</t>
  </si>
  <si>
    <t>EX CHIESA DI SAN LAZZARO RESUSCITATO</t>
  </si>
  <si>
    <t>ASSOCIAZIONE PIAZZE 2000</t>
  </si>
  <si>
    <t>IMMOBILE IN VIA STALLOREGGI 54</t>
  </si>
  <si>
    <t>CONDOMINIO VIA STALLOREGGI 54</t>
  </si>
  <si>
    <t>CASTIGLION FIORENTINO</t>
  </si>
  <si>
    <t>EX CONVENTO DEGLI ZOCCOLI</t>
  </si>
  <si>
    <t>MARCO AURELIO E ANTONIO TOBIA</t>
  </si>
  <si>
    <t>SCANDICCI</t>
  </si>
  <si>
    <t>ABBAZIA DI SAN SALVATORE E SAN LORENZO A SETTIMO</t>
  </si>
  <si>
    <t>PARROCCHIA DI SAN SALVATORE E SAN LORENZO A SETTIMO</t>
  </si>
  <si>
    <t>ORATORIO DELLA CHIESA DELLA SS. ANNUNZIATA</t>
  </si>
  <si>
    <t>OPERA DELLE CHIESE MONUMENTALI E CATTEDRALE DI AREZZO</t>
  </si>
  <si>
    <t>BAGNO A RIPOLI</t>
  </si>
  <si>
    <t>CHIESA DI SAN GIUSTO A EMA</t>
  </si>
  <si>
    <t>PARROCCHIA DI SAN GIUSTO A EMA</t>
  </si>
  <si>
    <t>CAMPORGIANO</t>
  </si>
  <si>
    <t>VILLA TURRI</t>
  </si>
  <si>
    <t>GIANMARIA BENATTI</t>
  </si>
  <si>
    <t>HOTEL PRINCIPE DI PIEMONTE</t>
  </si>
  <si>
    <t>SOC. PRINCIPE DI PIEMONTE S.P.A.</t>
  </si>
  <si>
    <t>PALAZZO PANCIATICHI XIMENES</t>
  </si>
  <si>
    <t>ISABELLA FABRIZIA RUFFO DI CALABRIA E RAFFAELE BECHERUCCI</t>
  </si>
  <si>
    <t>SAN  CASCIANO VAL DI PESA</t>
  </si>
  <si>
    <t>PIEVE DI SANTO STEFANO A CAMPOLI</t>
  </si>
  <si>
    <t>PARROCCHIA DELLA PIEVE DI SANTO STEFANO A CAMPOLI</t>
  </si>
  <si>
    <t>LORO CIUFFENNA</t>
  </si>
  <si>
    <t>CHIESA DI SAN GIUSTINO MARTIRE</t>
  </si>
  <si>
    <t>PARROCCHIA DI SAN GIUSTINO MARTIRE</t>
  </si>
  <si>
    <t>EDIFICIO IN VIA CESALPINO 15 -17</t>
  </si>
  <si>
    <t>MIRTA CHIANINI E ANDREA VINCENZI</t>
  </si>
  <si>
    <t>SESTINI ELENA</t>
  </si>
  <si>
    <t xml:space="preserve">CONVENTO FRATI CAPPUCCINI  - RESTAURO  N.20 DIPINTI SU TELA </t>
  </si>
  <si>
    <t>SETTORE BENI STORICO- ARTISTICI ED ETNOANTROPOLOGICI</t>
  </si>
  <si>
    <t>TOTALE GENERALE SETTORE BENI STORICO- ARTISTICI ED ETNOANTROPOLOGICI</t>
  </si>
  <si>
    <t>PROVINCIA TOSCANA DEI FRATI MINORI CAPPUCCINI</t>
  </si>
  <si>
    <t>PISA</t>
  </si>
  <si>
    <t>CASINO DEI NOBILI - RESTAURO PITTURE</t>
  </si>
  <si>
    <t>S.I.N.T. S.R.L.</t>
  </si>
  <si>
    <t>CAPANNORI</t>
  </si>
  <si>
    <t>CHIESA DI S.ANDREA DI COMPITO - RESTAURO ORGANO</t>
  </si>
  <si>
    <t>PARROCCHIA DI S. ANDREA DI COMPITO</t>
  </si>
  <si>
    <t>CHIESA DI S.LEOLINO - RESTAURO ORGANO</t>
  </si>
  <si>
    <t>PARROCCHIA S. APOLLINARE</t>
  </si>
  <si>
    <t>POPPI</t>
  </si>
  <si>
    <t>CHIESA S. MARTINO IN TREMOLETO - RESTAURO N.3 DIPINTI OLIO SU TELA</t>
  </si>
  <si>
    <t>PARROCCHIA S.MICHELE ARCANGELO A LARNIANO</t>
  </si>
  <si>
    <t>LEVANE</t>
  </si>
  <si>
    <t>CHIESA DI SAN MARTINO - RESTAURO DIPINTO OLIO SU TELA</t>
  </si>
  <si>
    <t>PARROCCHIA DI SAN MARTINO</t>
  </si>
  <si>
    <t>CAMAIORE</t>
  </si>
  <si>
    <t>CHIESA DELL'IMMACOLATA CONCEZIIONE E DI SAN LAZZARO - RESTAURO CORO LIGNEO</t>
  </si>
  <si>
    <t>PARROCCHIA DELL'IMMACOLATA CONCEZIONE E DI SAN LAZZARO</t>
  </si>
  <si>
    <t>CHIESA DI S,.MARIA ASSUNTA - RESTAURO OLIO SU TAVOLA</t>
  </si>
  <si>
    <t>CHIESA DI S.STEFANO - RESTAURO ORGANO</t>
  </si>
  <si>
    <t>PARROCCHIA DI S.STEFANO</t>
  </si>
  <si>
    <t>COREGLIA ANTELMINELLI</t>
  </si>
  <si>
    <t>CHIESA DEI SS. LORENZO E LAZZARO - RESTAURO ARMADIO DA SACRESTIA</t>
  </si>
  <si>
    <t>PARROCCHIA DEI SS. LORENZO E LAZZARO</t>
  </si>
  <si>
    <t>CHIESA DEI SS. LORENZO E LAZZARO - RESTAURO N.2 DIPINTI SU TELA</t>
  </si>
  <si>
    <t>TERRANUOVA BRACCIOLINI</t>
  </si>
  <si>
    <t>CHIESA DI SAN BARTOLOMEO AL POZZO - RESTAURO CORNICE LIGNEA</t>
  </si>
  <si>
    <t>PARROCCHIA DI SANTA MARIA BAMBINA</t>
  </si>
  <si>
    <t>D08-PER</t>
  </si>
  <si>
    <t>TODI</t>
  </si>
  <si>
    <t>PG</t>
  </si>
  <si>
    <t>PALAZZO VESCOVILE</t>
  </si>
  <si>
    <t>DIOCESI ORVIETO-TODI</t>
  </si>
  <si>
    <t>CORCIANO</t>
  </si>
  <si>
    <t>FRAZ.SAN MARIANO CHIESA DI MARIA SS.IN MONTICELLI</t>
  </si>
  <si>
    <t>CONFRATERNITA DI MARIA SS.IN MONTICELLI</t>
  </si>
  <si>
    <t xml:space="preserve">GUBBIO </t>
  </si>
  <si>
    <t>EDIFICIO VIA BALDASSINI</t>
  </si>
  <si>
    <t>MINELLI ANGELO E DALLA RAGIONE ISA</t>
  </si>
  <si>
    <t>PERUGIA</t>
  </si>
  <si>
    <t>PALAZZO FRIGGERI</t>
  </si>
  <si>
    <t>CONDOMINIO PALAZZO FRIGGERI</t>
  </si>
  <si>
    <t>UMBERTIDE</t>
  </si>
  <si>
    <t>FRAZ. MONTECASTELLI CASA GNONI</t>
  </si>
  <si>
    <t>BRACCIO ODDI BAGLIONI</t>
  </si>
  <si>
    <t xml:space="preserve">CASTEL DEL PIANO  EDIFICIO ABITATIVO DEL XV° SECOLO  </t>
  </si>
  <si>
    <t>DI SEREGO ALIGHIERI FLAVIA</t>
  </si>
  <si>
    <t>GUBBIO</t>
  </si>
  <si>
    <t xml:space="preserve">PG </t>
  </si>
  <si>
    <t xml:space="preserve">IMMOBILE IN VIA PORTA ROMANA </t>
  </si>
  <si>
    <t>ALUNNO LUCA,ANGELO, E CARLA</t>
  </si>
  <si>
    <t>IMMOBILE IN VIA BALDASSINI N.28</t>
  </si>
  <si>
    <t>MAZZARINO GUGLIELMO E POLZINETTI SILVIA</t>
  </si>
  <si>
    <t>CHIESA DI SAN LORENZO IN MONTENERO</t>
  </si>
  <si>
    <t>GIOVANNI BARCACCIA</t>
  </si>
  <si>
    <t>CITTA' DI CASTELLO</t>
  </si>
  <si>
    <t>FRAZ.BONSCIANO-EX COMPLESSO DI S.STEFANO</t>
  </si>
  <si>
    <t>MARCUCCI ROBERTO</t>
  </si>
  <si>
    <t>SAN GIUSTINO</t>
  </si>
  <si>
    <t>FRAZ.SELCI-LOC.CAPANNE CHIESA DI S.MONICA</t>
  </si>
  <si>
    <t>PARROCCHIA S.ANDREA IN SELCI</t>
  </si>
  <si>
    <t>MONTECCHIO</t>
  </si>
  <si>
    <t>TR</t>
  </si>
  <si>
    <t>FRAZ. TENAGLIE EX MONASTERO DI S. ANDREA</t>
  </si>
  <si>
    <t>LA TORRE FRANCO E RUFINI GIOVANNI</t>
  </si>
  <si>
    <t xml:space="preserve">LOC. TENAGLIE PALAZZO ANCAJANI </t>
  </si>
  <si>
    <t>GIACHINI VITTORIANO</t>
  </si>
  <si>
    <t>CASTELLO DI ALMONTE</t>
  </si>
  <si>
    <t>MENESTO' ENRICO E GABETTA RAFFAELLA MARIA</t>
  </si>
  <si>
    <t>TUORO SUL TRASIMENO</t>
  </si>
  <si>
    <t>CASTELLO DI MOTEGUALANDRO</t>
  </si>
  <si>
    <t>MARTI CRISTIANA MARTI CLAUDIO</t>
  </si>
  <si>
    <t>FRAZ.GOREGGE CHIESA SAN GIOVANNI BATTISTA E CASA COLONICA</t>
  </si>
  <si>
    <t>DONATO MASSIMILIANO</t>
  </si>
  <si>
    <t>CALVI DELL'UMBRIA</t>
  </si>
  <si>
    <t>LOC. SAN CARLO CHIESA DI SAN CARLO</t>
  </si>
  <si>
    <t>PARROCCHIA S. MARIA ASSUNTA E SAN VALENTINO IN CALVI DELL'UMBRIA</t>
  </si>
  <si>
    <t>EDIFICIO IN VIA S. PRASSEDE PALAZZO CEVA</t>
  </si>
  <si>
    <t>FARNESI MARIO - DALLE LUCHE PAOLA</t>
  </si>
  <si>
    <t>ORVIETO</t>
  </si>
  <si>
    <t>CANONICA  CHIESA DI SAN DOMENICO</t>
  </si>
  <si>
    <t>PROVINCIA ROMANA DELL'ORDINE B.M.V. DELLA MERCEDE</t>
  </si>
  <si>
    <t>LOC. MADONNA DELLE MACCHIE CHIESA MADONNA DELLE MACCHIE</t>
  </si>
  <si>
    <t>AZIENDA AGRICOLA S. ANDREA</t>
  </si>
  <si>
    <t>CASTIGLION DEL LAGO</t>
  </si>
  <si>
    <t>CHIESA DI S.MARIA MADDALENA</t>
  </si>
  <si>
    <t>PARROCCHIA DI S.MARIA MADDALENA</t>
  </si>
  <si>
    <t>CHIESA DI S. MARIA ASSUNTA</t>
  </si>
  <si>
    <t>Riepilogo generale  degli interventi finanziari del Ministero a favore del proprietario , possessore o detentore del bene culturale ai sensi degli artt. 35 e segg. del Codice - A.F. 2008</t>
  </si>
  <si>
    <t>DIREZIONE GENERALE PER IL BILANCIO E LA PROGRAMMAZIONE ECONOMICA, LA PROMOZIONE, LA QUALITA' E LA STANDARD.NE DELLE PROCEDURE</t>
  </si>
  <si>
    <t>B17-LAQ</t>
  </si>
  <si>
    <t>AQ</t>
  </si>
  <si>
    <t>CH</t>
  </si>
  <si>
    <t>Montorio al Vomano</t>
  </si>
  <si>
    <t>TE</t>
  </si>
  <si>
    <t xml:space="preserve">Sulmona </t>
  </si>
  <si>
    <t xml:space="preserve"> Ex convento degli Zoccolanti</t>
  </si>
  <si>
    <t>Comune di Montorio al Vomano</t>
  </si>
  <si>
    <t xml:space="preserve">Cellino Attanasio </t>
  </si>
  <si>
    <t xml:space="preserve"> Chiesa Beata Vergine Maria la Nova - II lotto</t>
  </si>
  <si>
    <t>Parrocchia Beata Vergine Maria La Nova</t>
  </si>
  <si>
    <t xml:space="preserve">Castelfrentano </t>
  </si>
  <si>
    <t xml:space="preserve"> Palazzo Cavacini</t>
  </si>
  <si>
    <t>Comune di Castelfrentano</t>
  </si>
  <si>
    <r>
      <t xml:space="preserve"> </t>
    </r>
    <r>
      <rPr>
        <sz val="10"/>
        <rFont val="Arial"/>
        <family val="2"/>
      </rPr>
      <t>Palazzo Lancia in viale Roosevelt, 14</t>
    </r>
  </si>
  <si>
    <t>Condominio Lancia</t>
  </si>
  <si>
    <t xml:space="preserve">Tagliacozzo </t>
  </si>
  <si>
    <t>Edificio in Piazza Argoli</t>
  </si>
  <si>
    <t>Condominio Albergo dei mille</t>
  </si>
  <si>
    <t xml:space="preserve">Penne </t>
  </si>
  <si>
    <t>PE</t>
  </si>
  <si>
    <t>Palazzo De cesaris in via Roma 16</t>
  </si>
  <si>
    <t>Condominio Via Roma 16</t>
  </si>
  <si>
    <t>Campli</t>
  </si>
  <si>
    <r>
      <t xml:space="preserve"> </t>
    </r>
    <r>
      <rPr>
        <sz val="10"/>
        <rFont val="Arial"/>
        <family val="2"/>
      </rPr>
      <t>Palazzo Farnese</t>
    </r>
  </si>
  <si>
    <t>Comune di Campli</t>
  </si>
  <si>
    <t xml:space="preserve">Fossa </t>
  </si>
  <si>
    <t xml:space="preserve"> Edificio invia Madonna della Grotte</t>
  </si>
  <si>
    <t>Bonanni Anna Maria</t>
  </si>
  <si>
    <t>L'Aquila</t>
  </si>
  <si>
    <t xml:space="preserve">  Immobile in via Palazzo frazione Arischia </t>
  </si>
  <si>
    <t>Micantonio Mario</t>
  </si>
  <si>
    <t>C18-LAQ</t>
  </si>
  <si>
    <t xml:space="preserve">Campli </t>
  </si>
  <si>
    <t>chiesa S. Maria in Platea - restauro altare cappella Rozzi</t>
  </si>
  <si>
    <t>Parrocchia S. Maria in Platea</t>
  </si>
  <si>
    <t xml:space="preserve">Campli  </t>
  </si>
  <si>
    <t xml:space="preserve">chiesa S. Maria in Platea - restauro altare SS. Sacramento </t>
  </si>
  <si>
    <t>Chiesa S. Maria in Platea - restauro altare Sacro Cuore</t>
  </si>
  <si>
    <t>D05-CAS</t>
  </si>
  <si>
    <t>Capua</t>
  </si>
  <si>
    <t>CE</t>
  </si>
  <si>
    <t>Palazzo Lanza ( I SAL )</t>
  </si>
  <si>
    <t>Savastano Anna Luisa + altri 3</t>
  </si>
  <si>
    <t>D07-NA</t>
  </si>
  <si>
    <t>Pozzuoli</t>
  </si>
  <si>
    <t>NA</t>
  </si>
  <si>
    <t>Immobile sito in Via Follieri nn. 36-38-40-42-44-46-48-54-56 e Via Mandria 2</t>
  </si>
  <si>
    <t>Cicale Carmelo</t>
  </si>
  <si>
    <t>Napoli</t>
  </si>
  <si>
    <t>Palazzo Monaco di Lapio -Via Toledo 306</t>
  </si>
  <si>
    <t>Sigg. Francesco Moccia-Gina Ascione-Gemma Ascione</t>
  </si>
  <si>
    <t>A10-NA</t>
  </si>
  <si>
    <t xml:space="preserve">Via Carmine n.10 </t>
  </si>
  <si>
    <t>Scognamiglio Ignazio</t>
  </si>
  <si>
    <t>B02-BOL</t>
  </si>
  <si>
    <t>FC</t>
  </si>
  <si>
    <t>Bologna</t>
  </si>
  <si>
    <t>BO</t>
  </si>
  <si>
    <t>Palazzo Salina-Brazzetti</t>
  </si>
  <si>
    <t>Le Scuderie S.p.A.</t>
  </si>
  <si>
    <t>Castelfranco Emilia</t>
  </si>
  <si>
    <t>MO</t>
  </si>
  <si>
    <t>ex Stalla del Mulino Formagliano</t>
  </si>
  <si>
    <t>Laura Capponcelli</t>
  </si>
  <si>
    <t>Mulino Formagliano</t>
  </si>
  <si>
    <t>Laura e Luciana Capponcelli</t>
  </si>
  <si>
    <t>Modena</t>
  </si>
  <si>
    <t>Chiesa parrochiale di Baggiovara</t>
  </si>
  <si>
    <t>Parrocchia  di Baggiovara</t>
  </si>
  <si>
    <t>Polinago</t>
  </si>
  <si>
    <t>Oratorio di Santa Croce</t>
  </si>
  <si>
    <t>Parrocchia di Santa Croce</t>
  </si>
  <si>
    <t>Pavullo</t>
  </si>
  <si>
    <t>Castello Montecuccoli</t>
  </si>
  <si>
    <t>Comune di Pavullo</t>
  </si>
  <si>
    <t>Mirandola</t>
  </si>
  <si>
    <t>Chiesa dei SS.Filippo e Giacomo (chiesa)</t>
  </si>
  <si>
    <t>Parrocchia dei SS. Filippo e Giacomo</t>
  </si>
  <si>
    <t>Chiesa dei SS.Filippo e Giacomo (canonica)</t>
  </si>
  <si>
    <t>Villa Giulia in Porta Saragozza n. 4</t>
  </si>
  <si>
    <t>Fabio, Bruno, Fiorenza Farnè, Maria Pedriali</t>
  </si>
  <si>
    <t>B09-RAV</t>
  </si>
  <si>
    <t>Cento</t>
  </si>
  <si>
    <t>FE</t>
  </si>
  <si>
    <t>Santuario della Madonna della Rocca - Murature e coperture</t>
  </si>
  <si>
    <t>Confraternita dei Frati Minori Cappuccini</t>
  </si>
  <si>
    <t>Santuario della Madonna della Rocca - Tinteggiatura atrio</t>
  </si>
  <si>
    <t>Cesena</t>
  </si>
  <si>
    <t>Palazzo Romagnoli</t>
  </si>
  <si>
    <t>Aedes 1770 srl</t>
  </si>
  <si>
    <t>Ferrara</t>
  </si>
  <si>
    <t>Immobile in via Carri n.16</t>
  </si>
  <si>
    <t>Tunioli Luisa</t>
  </si>
  <si>
    <t>Montegridolfo</t>
  </si>
  <si>
    <t>RN</t>
  </si>
  <si>
    <t>Casa Martelli</t>
  </si>
  <si>
    <t>Ghiselli Margherita-Lelli Alessandro</t>
  </si>
  <si>
    <t>Gambettola</t>
  </si>
  <si>
    <t>Chiesa di S.Egidio Abate</t>
  </si>
  <si>
    <t>Parrocchia di S.Egidio Abate</t>
  </si>
  <si>
    <t>Lugo</t>
  </si>
  <si>
    <t>RA</t>
  </si>
  <si>
    <t>Palazzo INA</t>
  </si>
  <si>
    <t>Soc.Nord Immobiliare srl</t>
  </si>
  <si>
    <t>Novi di Modena</t>
  </si>
  <si>
    <t>Chiesa parrocchiale di Santa Caterina (decoraz. interne)</t>
  </si>
  <si>
    <t>Parrocchia di Santa Caterina</t>
  </si>
  <si>
    <t>Chiesa parrocchiale di Santa Caterina (copertura e facciata)</t>
  </si>
  <si>
    <t>Formigine</t>
  </si>
  <si>
    <t>Chiesa parrochiale di San Giacomo</t>
  </si>
  <si>
    <t>Parrocchia di San Giacomo</t>
  </si>
  <si>
    <t>Chiesa della Beata Vergine della Porta</t>
  </si>
  <si>
    <t>Parrocchia B.V.P.</t>
  </si>
  <si>
    <t>Concordia</t>
  </si>
  <si>
    <t>Chiesa parrocchiale di San Pietro</t>
  </si>
  <si>
    <t>Parrocchia di San Pietro</t>
  </si>
  <si>
    <t>Chiesa parrocchiale di San Giovanni (pavimento)</t>
  </si>
  <si>
    <t>Parrocchia di San Giovanni</t>
  </si>
  <si>
    <t>Chiesa parrocchiale di San Giovanni</t>
  </si>
  <si>
    <t>Serramazzoni</t>
  </si>
  <si>
    <t>Chiesa parrocchiale della Natività di Santa Maria</t>
  </si>
  <si>
    <t>Parrocchia della Natività di Santa Maria</t>
  </si>
  <si>
    <t>Chiesa parrocchiale di San Lorenzo</t>
  </si>
  <si>
    <t>Parrocchia di San Lorenzo</t>
  </si>
  <si>
    <t>Parrocchia  Natività Maria Vergine - chiesa, canonica, campanile e centro ricreativo</t>
  </si>
  <si>
    <t>Parrocchia Natività Maria Vergine</t>
  </si>
  <si>
    <t xml:space="preserve">Cento </t>
  </si>
  <si>
    <t>ex Chiesa di S.Lorenzo</t>
  </si>
  <si>
    <t>Fondazione Patrimonio degli Studi</t>
  </si>
  <si>
    <t>Chiesa Arcipretale di S.Giorgio Martire</t>
  </si>
  <si>
    <t>Parrocchia di S.Giorgio Martire</t>
  </si>
  <si>
    <t>Oratorio della Crocetta</t>
  </si>
  <si>
    <t>Parrocchia di S.Maria e S.Isidoro in Penzale</t>
  </si>
  <si>
    <t>Bertinoro</t>
  </si>
  <si>
    <t>Parrocchia di S.Maria in Casticciano. Restauro canonica</t>
  </si>
  <si>
    <t xml:space="preserve">Parrocchia di S.Maria in Casticciano. </t>
  </si>
  <si>
    <t>Civitella di Romagna</t>
  </si>
  <si>
    <t>Ex Canonica di S.Lorenzo</t>
  </si>
  <si>
    <t>Movimento Missionario Cenacolisti</t>
  </si>
  <si>
    <t>Faenza</t>
  </si>
  <si>
    <t>Palazzo Bracchini Bertoni</t>
  </si>
  <si>
    <t xml:space="preserve">RIEPILOGO GENERALE SETTORE BENI ARCHITETTONICI </t>
  </si>
  <si>
    <t>Palazzo Bissari - Arnaldi   I e II lotto</t>
  </si>
  <si>
    <t xml:space="preserve">TOTALE GENERALE SETTORE BENI ARCHITETTONICI </t>
  </si>
  <si>
    <t>Piero Bracchini-Maria Luisa Beltrami</t>
  </si>
  <si>
    <t>Palazzo Lollio. Via Ercole I° d'Este n.3</t>
  </si>
  <si>
    <t>Napoletano Annamaria</t>
  </si>
  <si>
    <t>Rimini</t>
  </si>
  <si>
    <t>Palazzo Baldini. Opere edili</t>
  </si>
  <si>
    <t>Soc.Apollonia srl</t>
  </si>
  <si>
    <t>Palazzo Baldini. Opere pittoriche</t>
  </si>
  <si>
    <t>Meldola</t>
  </si>
  <si>
    <t>Palazzo Scardavilla di Sopra</t>
  </si>
  <si>
    <t>Scardavilla Soc.Semplice di Zamagna Giuditta e C.</t>
  </si>
  <si>
    <t>Villa Forni</t>
  </si>
  <si>
    <t>Giulio Forni</t>
  </si>
  <si>
    <t>Lama Mocogno</t>
  </si>
  <si>
    <t>Santuario di Santa Maria</t>
  </si>
  <si>
    <t>Parrocchia di Santa Maria</t>
  </si>
  <si>
    <t>RE</t>
  </si>
  <si>
    <t>CO7-MOD</t>
  </si>
  <si>
    <t>Brescello</t>
  </si>
  <si>
    <t>CHIESA S. MARIA NASCENTE - Organo Benedetti</t>
  </si>
  <si>
    <t>Parrocchia</t>
  </si>
  <si>
    <t>C09PR</t>
  </si>
  <si>
    <t>Ziano</t>
  </si>
  <si>
    <t>PC</t>
  </si>
  <si>
    <t>organo A.Sangalli, 1854</t>
  </si>
  <si>
    <t>Parrocchia S.Pietro</t>
  </si>
  <si>
    <t>C!-BOL</t>
  </si>
  <si>
    <t>restauro otto tele sec. XVIII raffiguranti Santi Benedettini Olivetani poste nella sagrestia del Monastero di San Giorgio Martire dei Monaci Benedettini Olivetani</t>
  </si>
  <si>
    <t xml:space="preserve">Monastero di San Giorgio Martire dei Monaci Benedettini Olivetani </t>
  </si>
  <si>
    <t xml:space="preserve">Bologna </t>
  </si>
  <si>
    <t xml:space="preserve">restauro della pala d'altare di Antonio Magnani  (scuola bolognese sec. XVIII) raffigurante "Assunzione della Vergine" sita nella Chiesa Parrocchiale di S.Maria Assunta di Casaglia </t>
  </si>
  <si>
    <t xml:space="preserve">Chiesa Parrocchiale di S. Maria Assunta di Casaglia </t>
  </si>
  <si>
    <t>C1-BOL</t>
  </si>
  <si>
    <t xml:space="preserve">restauro organo di Baldassarre Malamini (1601) sito nella Chiesa Parrocchiale di S.Domenico </t>
  </si>
  <si>
    <t>Chiesa Parrocchiale di San Domenico</t>
  </si>
  <si>
    <t xml:space="preserve">Renazzo di Cento </t>
  </si>
  <si>
    <t>restauro dell'organo Bossi Urbani (1859) sito nella Chiesa Parrocchiale di San Sebastiano di Renasso di Cento (Fe)</t>
  </si>
  <si>
    <t>Chiesa Parrochiale di San Sebastiano</t>
  </si>
  <si>
    <t>C09-PR</t>
  </si>
  <si>
    <t xml:space="preserve">Fornovo Taro </t>
  </si>
  <si>
    <t>PR</t>
  </si>
  <si>
    <t>organo a canne P.Inzoli 1884</t>
  </si>
  <si>
    <t>Parrocchia dell'Assunzione di M.Vergine</t>
  </si>
  <si>
    <t>Mirandola - S. Giacomo Roncole</t>
  </si>
  <si>
    <t xml:space="preserve">CHIESA SS FILIPPO E GIACOMO AP.  - Organo </t>
  </si>
  <si>
    <t>Zola Predosa</t>
  </si>
  <si>
    <t xml:space="preserve">Dotazione impianto antintrusione e televisivo a circuito chiuso all'interno della Chiesa Abbaziale  dei SS. Nicolò ed Agata di Zola Predosa  (Bo) a seguito di furto effettuato in chiesa </t>
  </si>
  <si>
    <t>Chiesa Abbaziale SS. Nicolò e Agata</t>
  </si>
  <si>
    <t>D12-TRI</t>
  </si>
  <si>
    <t>VALVASONE</t>
  </si>
  <si>
    <t>PN</t>
  </si>
  <si>
    <t>Casa Pinni in piazza Castello</t>
  </si>
  <si>
    <t>Pinni Francesco-Pinni Roberto - Missana Fernanda</t>
  </si>
  <si>
    <t>no altri contributi</t>
  </si>
  <si>
    <t>Padenghe sul Garda</t>
  </si>
  <si>
    <t>BS</t>
  </si>
  <si>
    <t>Chiesa Parrocchiale</t>
  </si>
  <si>
    <t>Parroco pro-tempore</t>
  </si>
  <si>
    <t>Moglia</t>
  </si>
  <si>
    <t>MN</t>
  </si>
  <si>
    <t>Parrocchia S. Giovanni Battista</t>
  </si>
  <si>
    <t>Gargnano</t>
  </si>
  <si>
    <t>Chiesa S. Martino</t>
  </si>
  <si>
    <t>Senago</t>
  </si>
  <si>
    <t>MI</t>
  </si>
  <si>
    <t>Villa S. Carlo Borromeo</t>
  </si>
  <si>
    <t>Soc. Villa S. Carlo Borromeo</t>
  </si>
  <si>
    <t>Mantova</t>
  </si>
  <si>
    <t>B03-BRE</t>
  </si>
  <si>
    <t>B06-MIL</t>
  </si>
  <si>
    <t xml:space="preserve">Salò </t>
  </si>
  <si>
    <t xml:space="preserve">Salò (BS). Chiesa parrocchiale di Santa Maria Annunziata. Organo costruito nel 1865 dai Fratelli Serassi in Bergamo (n.684). </t>
  </si>
  <si>
    <t xml:space="preserve">Parrocchia di Santa Maria Annunziata di Salò (BS). </t>
  </si>
  <si>
    <t>Mantova (MN). Palazzo Cadenazzi, Via Cavour, 96. Intonaci decorati nell'appartamento del 1° piano.</t>
  </si>
  <si>
    <t>Villa canali Gaslini</t>
  </si>
  <si>
    <t>Palazzo Negrone-Airolo</t>
  </si>
  <si>
    <t>FRAZ. MANTIGNANA TORRE DEL CASTELLO</t>
  </si>
  <si>
    <t>LUIGI FIANDRA</t>
  </si>
  <si>
    <t>IMPORTO RIMODULATO AL NETTO DELL'ACCANTONAMENTO</t>
  </si>
  <si>
    <t>% EFFETTIVA DEL CONTRIBUTO</t>
  </si>
  <si>
    <t>GREVE IN CHIANTI</t>
  </si>
  <si>
    <t>PIEVE DI SAN CRESCI A MONTEFIORALLE</t>
  </si>
  <si>
    <t xml:space="preserve">PARROCCHIA DI SANTO STEFANO </t>
  </si>
  <si>
    <t>TERRANUVOVA BRACCIOLINI</t>
  </si>
  <si>
    <t>EX CHIESA DEL MONASTERO DELLE BENEDETTINE</t>
  </si>
  <si>
    <t>DIOCESI DI AREZZO, CORTONA, SANSEPOLCRO</t>
  </si>
  <si>
    <t>CONTRIBUTI AMMESSI A FINANZIAMENTO CON RIMODULAZIONE AL NETTO DELL'ACCANTONAMENTO M.E.F.</t>
  </si>
  <si>
    <t>Riepilogo generale  degli interventi finanziari del Ministero a favore del proprietario , possessore o detentore del bene culturale ai sensi degli artt. 31, 35 e 36 del Codice - A.F. 2008</t>
  </si>
</sst>
</file>

<file path=xl/styles.xml><?xml version="1.0" encoding="utf-8"?>
<styleSheet xmlns="http://schemas.openxmlformats.org/spreadsheetml/2006/main">
  <numFmts count="5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L.&quot;\ * #,##0_-;\-&quot;L.&quot;\ * #,##0_-;_-&quot;L.&quot;\ * &quot;-&quot;_-;_-@_-"/>
    <numFmt numFmtId="165" formatCode="_-&quot;L.&quot;\ * #,##0.00_-;\-&quot;L.&quot;\ * #,##0.00_-;_-&quot;L.&quot;\ * &quot;-&quot;??_-;_-@_-"/>
    <numFmt numFmtId="166" formatCode="000000"/>
    <numFmt numFmtId="167" formatCode="#,##0.00_ ;\-#,##0.00\ "/>
    <numFmt numFmtId="168" formatCode="[$-409]d\-mmm\-yy;@"/>
    <numFmt numFmtId="169" formatCode="_-[$€]\ * #,##0.00_-;\-[$€]\ * #,##0.00_-;_-[$€]\ * &quot;-&quot;??_-;_-@_-"/>
    <numFmt numFmtId="170" formatCode="[$€-2]\ #,##0.00"/>
    <numFmt numFmtId="171" formatCode="#,##0.00_ ;[Red]\-#,##0.00\ "/>
    <numFmt numFmtId="172" formatCode="#,##0.00;[Red]#,##0.00"/>
    <numFmt numFmtId="173" formatCode="dd/mm/yy;@"/>
    <numFmt numFmtId="174" formatCode="0.0000%"/>
    <numFmt numFmtId="175" formatCode="0.00000%"/>
    <numFmt numFmtId="176" formatCode="0.0000000%"/>
    <numFmt numFmtId="177" formatCode="0.000000000%"/>
    <numFmt numFmtId="178" formatCode="0.000000000000000000%"/>
    <numFmt numFmtId="179" formatCode="0.0%"/>
    <numFmt numFmtId="180" formatCode="[$-410]d\-mmm\-yy;@"/>
    <numFmt numFmtId="181" formatCode="d/m/yy;@"/>
    <numFmt numFmtId="182" formatCode="&quot;€&quot;\ #,##0.00"/>
    <numFmt numFmtId="183" formatCode="[$-410]d\-mmm\-yyyy;@"/>
    <numFmt numFmtId="184" formatCode="#,##0.000"/>
    <numFmt numFmtId="185" formatCode="[$-410]dddd\ d\ mmmm\ yyyy"/>
    <numFmt numFmtId="186" formatCode="[$-410]d\ mmmm\ yyyy;@"/>
    <numFmt numFmtId="187" formatCode="d/m/yyyy;@"/>
    <numFmt numFmtId="188" formatCode="0.000%"/>
    <numFmt numFmtId="189" formatCode="0.000000%"/>
    <numFmt numFmtId="190" formatCode="_-* #,##0.000_-;\-* #,##0.000_-;_-* &quot;-&quot;??_-;_-@_-"/>
    <numFmt numFmtId="191" formatCode="_-* #,##0.0000_-;\-* #,##0.0000_-;_-* &quot;-&quot;??_-;_-@_-"/>
    <numFmt numFmtId="192" formatCode="_-* #,##0.00000_-;\-* #,##0.00000_-;_-* &quot;-&quot;??_-;_-@_-"/>
    <numFmt numFmtId="193" formatCode="_-* #,##0.000000_-;\-* #,##0.000000_-;_-* &quot;-&quot;??_-;_-@_-"/>
    <numFmt numFmtId="194" formatCode="_-* #,##0.0000000_-;\-* #,##0.0000000_-;_-* &quot;-&quot;??_-;_-@_-"/>
    <numFmt numFmtId="195" formatCode="_-* #,##0.00000000_-;\-* #,##0.00000000_-;_-* &quot;-&quot;??_-;_-@_-"/>
    <numFmt numFmtId="196" formatCode="_-* #,##0.00000000_-;\-* #,##0.00000000_-;_-* &quot;-&quot;????????_-;_-@_-"/>
    <numFmt numFmtId="197" formatCode="0.00000000"/>
    <numFmt numFmtId="198" formatCode="0.0000000"/>
    <numFmt numFmtId="199" formatCode="0.000000"/>
    <numFmt numFmtId="200" formatCode="0.00000"/>
    <numFmt numFmtId="201" formatCode="0.0000"/>
    <numFmt numFmtId="202" formatCode="0.000"/>
    <numFmt numFmtId="203" formatCode="_-* #,##0.000000000_-;\-* #,##0.000000000_-;_-* &quot;-&quot;??_-;_-@_-"/>
    <numFmt numFmtId="204" formatCode="_-* #,##0.0000000000_-;\-* #,##0.0000000000_-;_-* &quot;-&quot;??_-;_-@_-"/>
    <numFmt numFmtId="205" formatCode="_-* #,##0.00000000000_-;\-* #,##0.00000000000_-;_-* &quot;-&quot;??_-;_-@_-"/>
  </numFmts>
  <fonts count="42">
    <font>
      <sz val="10"/>
      <name val="Arial"/>
      <family val="0"/>
    </font>
    <font>
      <sz val="10"/>
      <color indexed="8"/>
      <name val="Arial"/>
      <family val="0"/>
    </font>
    <font>
      <sz val="22"/>
      <name val="Times New Roman"/>
      <family val="1"/>
    </font>
    <font>
      <sz val="12"/>
      <name val="Comic Sans MS"/>
      <family val="4"/>
    </font>
    <font>
      <sz val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MS Sans Serif"/>
      <family val="0"/>
    </font>
    <font>
      <sz val="8"/>
      <name val="MS Sans Serif"/>
      <family val="0"/>
    </font>
    <font>
      <b/>
      <i/>
      <sz val="14"/>
      <color indexed="10"/>
      <name val="MS Sans Serif"/>
      <family val="2"/>
    </font>
    <font>
      <b/>
      <i/>
      <sz val="8"/>
      <color indexed="48"/>
      <name val="Arial"/>
      <family val="2"/>
    </font>
    <font>
      <sz val="18"/>
      <color indexed="10"/>
      <name val="Arial"/>
      <family val="0"/>
    </font>
    <font>
      <b/>
      <i/>
      <sz val="6"/>
      <color indexed="56"/>
      <name val="MS Sans Serif"/>
      <family val="2"/>
    </font>
    <font>
      <b/>
      <i/>
      <sz val="10"/>
      <color indexed="12"/>
      <name val="MS Sans Serif"/>
      <family val="2"/>
    </font>
    <font>
      <b/>
      <sz val="6"/>
      <color indexed="56"/>
      <name val="MS Sans Serif"/>
      <family val="2"/>
    </font>
    <font>
      <b/>
      <sz val="8"/>
      <color indexed="56"/>
      <name val="MS Sans Serif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i/>
      <sz val="10"/>
      <color indexed="48"/>
      <name val="Arial"/>
      <family val="2"/>
    </font>
    <font>
      <b/>
      <i/>
      <sz val="8"/>
      <name val="Arial"/>
      <family val="2"/>
    </font>
    <font>
      <b/>
      <i/>
      <sz val="6"/>
      <color indexed="48"/>
      <name val="Arial"/>
      <family val="2"/>
    </font>
    <font>
      <sz val="10"/>
      <color indexed="48"/>
      <name val="Arial"/>
      <family val="2"/>
    </font>
    <font>
      <b/>
      <sz val="12"/>
      <color indexed="10"/>
      <name val="MS Sans Serif"/>
      <family val="2"/>
    </font>
    <font>
      <b/>
      <sz val="22"/>
      <color indexed="12"/>
      <name val="Times New Roman"/>
      <family val="1"/>
    </font>
    <font>
      <b/>
      <sz val="15"/>
      <color indexed="12"/>
      <name val="Arial"/>
      <family val="2"/>
    </font>
    <font>
      <b/>
      <sz val="14"/>
      <color indexed="10"/>
      <name val="Comic Sans MS"/>
      <family val="4"/>
    </font>
    <font>
      <sz val="10"/>
      <name val="Comic Sans MS"/>
      <family val="4"/>
    </font>
    <font>
      <sz val="9"/>
      <color indexed="8"/>
      <name val="Arial"/>
      <family val="2"/>
    </font>
    <font>
      <sz val="8"/>
      <name val="Arial"/>
      <family val="2"/>
    </font>
    <font>
      <b/>
      <sz val="7"/>
      <color indexed="56"/>
      <name val="MS Sans Serif"/>
      <family val="2"/>
    </font>
    <font>
      <sz val="12"/>
      <name val="Arial"/>
      <family val="2"/>
    </font>
    <font>
      <sz val="14"/>
      <name val="Arial"/>
      <family val="0"/>
    </font>
    <font>
      <sz val="10"/>
      <color indexed="10"/>
      <name val="Arial"/>
      <family val="2"/>
    </font>
    <font>
      <b/>
      <sz val="14"/>
      <color indexed="10"/>
      <name val="Arial"/>
      <family val="2"/>
    </font>
    <font>
      <b/>
      <i/>
      <sz val="10"/>
      <color indexed="48"/>
      <name val="Monotype Corsiva"/>
      <family val="4"/>
    </font>
    <font>
      <b/>
      <i/>
      <sz val="12"/>
      <color indexed="12"/>
      <name val="Arial"/>
      <family val="2"/>
    </font>
    <font>
      <b/>
      <i/>
      <sz val="8"/>
      <color indexed="10"/>
      <name val="MS Sans Serif"/>
      <family val="2"/>
    </font>
    <font>
      <sz val="11"/>
      <name val="Arial"/>
      <family val="0"/>
    </font>
    <font>
      <b/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9" fontId="0" fillId="0" borderId="0" applyFont="0" applyFill="0" applyBorder="0" applyAlignment="0" applyProtection="0"/>
    <xf numFmtId="0" fontId="0" fillId="0" borderId="0" applyNumberFormat="0">
      <alignment horizontal="justify" vertical="center"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322"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4" fillId="0" borderId="1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0" fillId="2" borderId="1" xfId="2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166" fontId="0" fillId="0" borderId="2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4" fontId="0" fillId="0" borderId="1" xfId="0" applyNumberFormat="1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4" fontId="6" fillId="0" borderId="0" xfId="0" applyNumberFormat="1" applyFont="1" applyAlignment="1">
      <alignment horizontal="right"/>
    </xf>
    <xf numFmtId="168" fontId="0" fillId="0" borderId="2" xfId="0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/>
    </xf>
    <xf numFmtId="4" fontId="6" fillId="3" borderId="1" xfId="0" applyNumberFormat="1" applyFont="1" applyFill="1" applyBorder="1" applyAlignment="1">
      <alignment/>
    </xf>
    <xf numFmtId="4" fontId="0" fillId="0" borderId="3" xfId="0" applyNumberFormat="1" applyFont="1" applyBorder="1" applyAlignment="1">
      <alignment/>
    </xf>
    <xf numFmtId="0" fontId="0" fillId="0" borderId="1" xfId="0" applyFont="1" applyBorder="1" applyAlignment="1">
      <alignment/>
    </xf>
    <xf numFmtId="4" fontId="0" fillId="0" borderId="1" xfId="0" applyNumberFormat="1" applyFont="1" applyBorder="1" applyAlignment="1">
      <alignment/>
    </xf>
    <xf numFmtId="0" fontId="10" fillId="0" borderId="0" xfId="22">
      <alignment/>
      <protection/>
    </xf>
    <xf numFmtId="0" fontId="10" fillId="0" borderId="4" xfId="22" applyBorder="1">
      <alignment/>
      <protection/>
    </xf>
    <xf numFmtId="0" fontId="10" fillId="0" borderId="0" xfId="22" applyBorder="1">
      <alignment/>
      <protection/>
    </xf>
    <xf numFmtId="0" fontId="10" fillId="0" borderId="5" xfId="22" applyBorder="1">
      <alignment/>
      <protection/>
    </xf>
    <xf numFmtId="0" fontId="14" fillId="0" borderId="4" xfId="22" applyFont="1" applyBorder="1" applyAlignment="1">
      <alignment horizontal="center"/>
      <protection/>
    </xf>
    <xf numFmtId="0" fontId="14" fillId="0" borderId="0" xfId="22" applyFont="1" applyBorder="1" applyAlignment="1">
      <alignment horizontal="center"/>
      <protection/>
    </xf>
    <xf numFmtId="0" fontId="14" fillId="0" borderId="5" xfId="22" applyFont="1" applyBorder="1" applyAlignment="1">
      <alignment horizontal="center"/>
      <protection/>
    </xf>
    <xf numFmtId="0" fontId="15" fillId="0" borderId="0" xfId="22" applyFont="1" applyFill="1" applyBorder="1" applyAlignment="1">
      <alignment/>
      <protection/>
    </xf>
    <xf numFmtId="0" fontId="16" fillId="0" borderId="0" xfId="22" applyFont="1" applyBorder="1">
      <alignment/>
      <protection/>
    </xf>
    <xf numFmtId="0" fontId="17" fillId="0" borderId="0" xfId="22" applyFont="1" applyFill="1" applyBorder="1" applyAlignment="1">
      <alignment/>
      <protection/>
    </xf>
    <xf numFmtId="0" fontId="18" fillId="0" borderId="0" xfId="22" applyFont="1" applyFill="1" applyBorder="1" applyAlignment="1">
      <alignment/>
      <protection/>
    </xf>
    <xf numFmtId="7" fontId="18" fillId="0" borderId="0" xfId="18" applyNumberFormat="1" applyFont="1" applyFill="1" applyBorder="1" applyAlignment="1">
      <alignment/>
    </xf>
    <xf numFmtId="0" fontId="19" fillId="0" borderId="4" xfId="22" applyFont="1" applyBorder="1" applyAlignment="1">
      <alignment/>
      <protection/>
    </xf>
    <xf numFmtId="0" fontId="19" fillId="0" borderId="0" xfId="22" applyFont="1" applyBorder="1" applyAlignment="1">
      <alignment/>
      <protection/>
    </xf>
    <xf numFmtId="0" fontId="19" fillId="0" borderId="5" xfId="22" applyFont="1" applyBorder="1" applyAlignment="1">
      <alignment/>
      <protection/>
    </xf>
    <xf numFmtId="170" fontId="19" fillId="0" borderId="4" xfId="22" applyNumberFormat="1" applyFont="1" applyBorder="1" applyAlignment="1">
      <alignment/>
      <protection/>
    </xf>
    <xf numFmtId="170" fontId="19" fillId="0" borderId="0" xfId="22" applyNumberFormat="1" applyFont="1" applyBorder="1" applyAlignment="1">
      <alignment/>
      <protection/>
    </xf>
    <xf numFmtId="170" fontId="20" fillId="0" borderId="0" xfId="22" applyNumberFormat="1" applyFont="1" applyFill="1" applyBorder="1" applyAlignment="1">
      <alignment/>
      <protection/>
    </xf>
    <xf numFmtId="170" fontId="19" fillId="0" borderId="5" xfId="22" applyNumberFormat="1" applyFont="1" applyBorder="1" applyAlignment="1">
      <alignment/>
      <protection/>
    </xf>
    <xf numFmtId="10" fontId="19" fillId="0" borderId="4" xfId="22" applyNumberFormat="1" applyFont="1" applyBorder="1" applyAlignment="1">
      <alignment/>
      <protection/>
    </xf>
    <xf numFmtId="10" fontId="19" fillId="0" borderId="0" xfId="22" applyNumberFormat="1" applyFont="1" applyBorder="1" applyAlignment="1">
      <alignment/>
      <protection/>
    </xf>
    <xf numFmtId="7" fontId="19" fillId="0" borderId="0" xfId="22" applyNumberFormat="1" applyFont="1" applyBorder="1" applyAlignment="1">
      <alignment/>
      <protection/>
    </xf>
    <xf numFmtId="10" fontId="19" fillId="0" borderId="5" xfId="22" applyNumberFormat="1" applyFont="1" applyBorder="1" applyAlignment="1">
      <alignment/>
      <protection/>
    </xf>
    <xf numFmtId="0" fontId="21" fillId="0" borderId="4" xfId="22" applyFont="1" applyBorder="1" applyAlignment="1">
      <alignment/>
      <protection/>
    </xf>
    <xf numFmtId="0" fontId="21" fillId="0" borderId="0" xfId="22" applyFont="1" applyBorder="1" applyAlignment="1">
      <alignment/>
      <protection/>
    </xf>
    <xf numFmtId="0" fontId="22" fillId="0" borderId="0" xfId="22" applyFont="1" applyBorder="1" applyAlignment="1">
      <alignment/>
      <protection/>
    </xf>
    <xf numFmtId="0" fontId="21" fillId="0" borderId="5" xfId="22" applyFont="1" applyBorder="1" applyAlignment="1">
      <alignment/>
      <protection/>
    </xf>
    <xf numFmtId="0" fontId="23" fillId="0" borderId="6" xfId="22" applyFont="1" applyBorder="1">
      <alignment/>
      <protection/>
    </xf>
    <xf numFmtId="0" fontId="23" fillId="0" borderId="7" xfId="22" applyFont="1" applyBorder="1">
      <alignment/>
      <protection/>
    </xf>
    <xf numFmtId="0" fontId="24" fillId="0" borderId="7" xfId="22" applyFont="1" applyBorder="1">
      <alignment/>
      <protection/>
    </xf>
    <xf numFmtId="0" fontId="24" fillId="0" borderId="8" xfId="22" applyFont="1" applyBorder="1">
      <alignment/>
      <protection/>
    </xf>
    <xf numFmtId="0" fontId="27" fillId="0" borderId="0" xfId="0" applyFont="1" applyAlignment="1">
      <alignment horizontal="center"/>
    </xf>
    <xf numFmtId="0" fontId="0" fillId="4" borderId="1" xfId="21" applyFont="1" applyFill="1" applyBorder="1" applyAlignment="1">
      <alignment horizontal="center" vertical="center" wrapText="1"/>
      <protection/>
    </xf>
    <xf numFmtId="0" fontId="6" fillId="4" borderId="2" xfId="0" applyFont="1" applyFill="1" applyBorder="1" applyAlignment="1">
      <alignment horizontal="center"/>
    </xf>
    <xf numFmtId="4" fontId="6" fillId="4" borderId="1" xfId="0" applyNumberFormat="1" applyFont="1" applyFill="1" applyBorder="1" applyAlignment="1">
      <alignment/>
    </xf>
    <xf numFmtId="0" fontId="6" fillId="0" borderId="0" xfId="0" applyFont="1" applyAlignment="1">
      <alignment horizontal="center"/>
    </xf>
    <xf numFmtId="0" fontId="5" fillId="0" borderId="7" xfId="0" applyFont="1" applyFill="1" applyBorder="1" applyAlignment="1">
      <alignment/>
    </xf>
    <xf numFmtId="4" fontId="6" fillId="0" borderId="1" xfId="0" applyNumberFormat="1" applyFont="1" applyFill="1" applyBorder="1" applyAlignment="1">
      <alignment/>
    </xf>
    <xf numFmtId="4" fontId="6" fillId="0" borderId="0" xfId="0" applyNumberFormat="1" applyFont="1" applyFill="1" applyAlignment="1">
      <alignment horizontal="right"/>
    </xf>
    <xf numFmtId="0" fontId="6" fillId="0" borderId="0" xfId="0" applyFont="1" applyAlignment="1">
      <alignment vertical="center"/>
    </xf>
    <xf numFmtId="0" fontId="0" fillId="2" borderId="1" xfId="2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vertical="center" wrapText="1"/>
    </xf>
    <xf numFmtId="166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4" fontId="18" fillId="2" borderId="1" xfId="22" applyNumberFormat="1" applyFont="1" applyFill="1" applyBorder="1" applyAlignment="1">
      <alignment/>
      <protection/>
    </xf>
    <xf numFmtId="0" fontId="0" fillId="0" borderId="9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/>
    </xf>
    <xf numFmtId="166" fontId="0" fillId="0" borderId="1" xfId="0" applyNumberFormat="1" applyFont="1" applyFill="1" applyBorder="1" applyAlignment="1">
      <alignment horizontal="center" vertical="center"/>
    </xf>
    <xf numFmtId="10" fontId="0" fillId="0" borderId="1" xfId="0" applyNumberFormat="1" applyFont="1" applyFill="1" applyBorder="1" applyAlignment="1">
      <alignment horizontal="center" vertical="center"/>
    </xf>
    <xf numFmtId="166" fontId="0" fillId="0" borderId="2" xfId="0" applyNumberFormat="1" applyFont="1" applyFill="1" applyBorder="1" applyAlignment="1">
      <alignment horizontal="center" vertical="center"/>
    </xf>
    <xf numFmtId="4" fontId="0" fillId="0" borderId="1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173" fontId="0" fillId="0" borderId="2" xfId="0" applyNumberFormat="1" applyFont="1" applyFill="1" applyBorder="1" applyAlignment="1">
      <alignment horizontal="center" vertical="center"/>
    </xf>
    <xf numFmtId="10" fontId="0" fillId="0" borderId="1" xfId="0" applyNumberFormat="1" applyFont="1" applyFill="1" applyBorder="1" applyAlignment="1">
      <alignment horizontal="center" vertical="center"/>
    </xf>
    <xf numFmtId="43" fontId="0" fillId="0" borderId="1" xfId="18" applyFont="1" applyFill="1" applyBorder="1" applyAlignment="1">
      <alignment horizontal="right" vertical="center"/>
    </xf>
    <xf numFmtId="10" fontId="0" fillId="0" borderId="3" xfId="23" applyNumberFormat="1" applyFont="1" applyBorder="1" applyAlignment="1">
      <alignment horizontal="center"/>
    </xf>
    <xf numFmtId="10" fontId="6" fillId="3" borderId="1" xfId="23" applyNumberFormat="1" applyFont="1" applyFill="1" applyBorder="1" applyAlignment="1">
      <alignment horizontal="center"/>
    </xf>
    <xf numFmtId="10" fontId="0" fillId="0" borderId="1" xfId="23" applyNumberFormat="1" applyFont="1" applyBorder="1" applyAlignment="1">
      <alignment horizontal="center"/>
    </xf>
    <xf numFmtId="10" fontId="6" fillId="4" borderId="1" xfId="23" applyNumberFormat="1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4" fontId="6" fillId="0" borderId="11" xfId="0" applyNumberFormat="1" applyFont="1" applyBorder="1" applyAlignment="1">
      <alignment horizontal="center"/>
    </xf>
    <xf numFmtId="0" fontId="0" fillId="0" borderId="1" xfId="20" applyFont="1" applyFill="1" applyBorder="1" applyAlignment="1">
      <alignment vertical="center"/>
      <protection/>
    </xf>
    <xf numFmtId="0" fontId="0" fillId="0" borderId="1" xfId="0" applyFont="1" applyBorder="1" applyAlignment="1">
      <alignment horizontal="center" vertical="center"/>
    </xf>
    <xf numFmtId="0" fontId="1" fillId="0" borderId="1" xfId="20" applyFont="1" applyFill="1" applyBorder="1" applyAlignment="1">
      <alignment vertical="center" wrapText="1"/>
      <protection/>
    </xf>
    <xf numFmtId="4" fontId="0" fillId="0" borderId="1" xfId="0" applyNumberFormat="1" applyFont="1" applyFill="1" applyBorder="1" applyAlignment="1">
      <alignment horizontal="right" vertical="center"/>
    </xf>
    <xf numFmtId="4" fontId="0" fillId="0" borderId="1" xfId="17" applyNumberFormat="1" applyFont="1" applyFill="1" applyBorder="1" applyAlignment="1">
      <alignment horizontal="right" vertical="center"/>
    </xf>
    <xf numFmtId="4" fontId="0" fillId="0" borderId="9" xfId="0" applyNumberFormat="1" applyFont="1" applyFill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6" fillId="0" borderId="7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4" fontId="6" fillId="0" borderId="0" xfId="0" applyNumberFormat="1" applyFont="1" applyAlignment="1">
      <alignment horizontal="right" vertical="center"/>
    </xf>
    <xf numFmtId="10" fontId="6" fillId="0" borderId="11" xfId="23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justify" vertical="center"/>
    </xf>
    <xf numFmtId="171" fontId="0" fillId="0" borderId="10" xfId="0" applyNumberFormat="1" applyBorder="1" applyAlignment="1">
      <alignment vertical="center"/>
    </xf>
    <xf numFmtId="171" fontId="0" fillId="0" borderId="10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justify" vertical="center" wrapText="1"/>
    </xf>
    <xf numFmtId="4" fontId="6" fillId="0" borderId="0" xfId="0" applyNumberFormat="1" applyFont="1" applyFill="1" applyAlignment="1">
      <alignment horizontal="right" vertical="center"/>
    </xf>
    <xf numFmtId="4" fontId="6" fillId="0" borderId="1" xfId="0" applyNumberFormat="1" applyFon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35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right" vertical="center"/>
    </xf>
    <xf numFmtId="0" fontId="0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 applyProtection="1">
      <alignment horizontal="left" vertical="center" wrapText="1"/>
      <protection locked="0"/>
    </xf>
    <xf numFmtId="4" fontId="0" fillId="0" borderId="1" xfId="0" applyNumberFormat="1" applyFont="1" applyFill="1" applyBorder="1" applyAlignment="1" applyProtection="1">
      <alignment vertical="center" wrapText="1"/>
      <protection locked="0"/>
    </xf>
    <xf numFmtId="4" fontId="0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" xfId="0" applyFont="1" applyFill="1" applyBorder="1" applyAlignment="1">
      <alignment vertical="center" wrapText="1"/>
    </xf>
    <xf numFmtId="173" fontId="0" fillId="2" borderId="1" xfId="21" applyNumberFormat="1" applyFont="1" applyFill="1" applyBorder="1" applyAlignment="1">
      <alignment horizontal="center" vertical="center" wrapText="1"/>
      <protection/>
    </xf>
    <xf numFmtId="173" fontId="0" fillId="0" borderId="2" xfId="0" applyNumberFormat="1" applyFont="1" applyFill="1" applyBorder="1" applyAlignment="1">
      <alignment horizontal="center" vertical="center"/>
    </xf>
    <xf numFmtId="4" fontId="0" fillId="0" borderId="7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173" fontId="0" fillId="0" borderId="0" xfId="0" applyNumberFormat="1" applyFont="1" applyAlignment="1">
      <alignment horizontal="center" vertical="center"/>
    </xf>
    <xf numFmtId="173" fontId="6" fillId="0" borderId="0" xfId="0" applyNumberFormat="1" applyFont="1" applyAlignment="1">
      <alignment horizontal="center" vertical="center"/>
    </xf>
    <xf numFmtId="173" fontId="0" fillId="2" borderId="1" xfId="21" applyNumberFormat="1" applyFont="1" applyFill="1" applyBorder="1" applyAlignment="1">
      <alignment horizontal="center" vertical="center" wrapText="1"/>
      <protection/>
    </xf>
    <xf numFmtId="173" fontId="0" fillId="0" borderId="0" xfId="0" applyNumberFormat="1" applyFont="1" applyAlignment="1">
      <alignment horizontal="center" vertical="center"/>
    </xf>
    <xf numFmtId="4" fontId="0" fillId="0" borderId="7" xfId="0" applyNumberFormat="1" applyFont="1" applyFill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4" fontId="4" fillId="0" borderId="1" xfId="0" applyNumberFormat="1" applyFont="1" applyBorder="1" applyAlignment="1">
      <alignment vertical="center"/>
    </xf>
    <xf numFmtId="0" fontId="30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vertical="center"/>
      <protection locked="0"/>
    </xf>
    <xf numFmtId="0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Fill="1" applyBorder="1" applyAlignment="1" applyProtection="1">
      <alignment vertical="center"/>
      <protection locked="0"/>
    </xf>
    <xf numFmtId="4" fontId="1" fillId="0" borderId="1" xfId="0" applyNumberFormat="1" applyFont="1" applyFill="1" applyBorder="1" applyAlignment="1" applyProtection="1">
      <alignment vertical="center"/>
      <protection locked="0"/>
    </xf>
    <xf numFmtId="4" fontId="0" fillId="0" borderId="1" xfId="0" applyNumberFormat="1" applyFont="1" applyFill="1" applyBorder="1" applyAlignment="1" applyProtection="1">
      <alignment vertical="center"/>
      <protection locked="0"/>
    </xf>
    <xf numFmtId="0" fontId="0" fillId="0" borderId="1" xfId="0" applyFont="1" applyFill="1" applyBorder="1" applyAlignment="1" applyProtection="1">
      <alignment vertical="center"/>
      <protection locked="0"/>
    </xf>
    <xf numFmtId="0" fontId="0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NumberFormat="1" applyFont="1" applyFill="1" applyBorder="1" applyAlignment="1" applyProtection="1">
      <alignment vertical="center"/>
      <protection locked="0"/>
    </xf>
    <xf numFmtId="172" fontId="0" fillId="0" borderId="2" xfId="19" applyNumberFormat="1" applyFont="1" applyFill="1" applyBorder="1" applyAlignment="1" applyProtection="1">
      <alignment horizontal="right" vertical="center"/>
      <protection hidden="1"/>
    </xf>
    <xf numFmtId="4" fontId="0" fillId="0" borderId="12" xfId="0" applyNumberFormat="1" applyFont="1" applyFill="1" applyBorder="1" applyAlignment="1">
      <alignment horizontal="right" vertical="center"/>
    </xf>
    <xf numFmtId="4" fontId="0" fillId="0" borderId="1" xfId="17" applyNumberFormat="1" applyFont="1" applyFill="1" applyBorder="1" applyAlignment="1">
      <alignment vertical="center"/>
    </xf>
    <xf numFmtId="4" fontId="0" fillId="0" borderId="1" xfId="0" applyNumberFormat="1" applyFont="1" applyFill="1" applyBorder="1" applyAlignment="1">
      <alignment vertical="center"/>
    </xf>
    <xf numFmtId="171" fontId="0" fillId="0" borderId="10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73" fontId="0" fillId="0" borderId="13" xfId="0" applyNumberFormat="1" applyFont="1" applyFill="1" applyBorder="1" applyAlignment="1">
      <alignment horizontal="center" vertical="center"/>
    </xf>
    <xf numFmtId="166" fontId="0" fillId="0" borderId="14" xfId="0" applyNumberFormat="1" applyFont="1" applyFill="1" applyBorder="1" applyAlignment="1">
      <alignment horizontal="center" vertical="center"/>
    </xf>
    <xf numFmtId="173" fontId="0" fillId="0" borderId="14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167" fontId="0" fillId="0" borderId="1" xfId="0" applyNumberFormat="1" applyFont="1" applyFill="1" applyBorder="1" applyAlignment="1">
      <alignment horizontal="right" vertical="center"/>
    </xf>
    <xf numFmtId="167" fontId="0" fillId="0" borderId="1" xfId="17" applyNumberFormat="1" applyFont="1" applyFill="1" applyBorder="1" applyAlignment="1">
      <alignment horizontal="right" vertical="center"/>
    </xf>
    <xf numFmtId="0" fontId="0" fillId="0" borderId="1" xfId="21" applyFont="1" applyFill="1" applyBorder="1" applyAlignment="1">
      <alignment horizontal="center" vertical="center" wrapText="1"/>
      <protection/>
    </xf>
    <xf numFmtId="178" fontId="10" fillId="0" borderId="0" xfId="23" applyNumberFormat="1" applyAlignment="1">
      <alignment/>
    </xf>
    <xf numFmtId="0" fontId="31" fillId="0" borderId="1" xfId="0" applyNumberFormat="1" applyFont="1" applyFill="1" applyBorder="1" applyAlignment="1">
      <alignment vertical="center" wrapText="1"/>
    </xf>
    <xf numFmtId="0" fontId="4" fillId="0" borderId="1" xfId="0" applyNumberFormat="1" applyFont="1" applyFill="1" applyBorder="1" applyAlignment="1">
      <alignment vertical="center" wrapText="1"/>
    </xf>
    <xf numFmtId="182" fontId="0" fillId="0" borderId="1" xfId="0" applyNumberFormat="1" applyFont="1" applyFill="1" applyBorder="1" applyAlignment="1">
      <alignment horizontal="right" vertical="center" wrapText="1"/>
    </xf>
    <xf numFmtId="7" fontId="0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4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4" fontId="0" fillId="0" borderId="1" xfId="0" applyNumberFormat="1" applyFont="1" applyFill="1" applyBorder="1" applyAlignment="1">
      <alignment vertical="center"/>
    </xf>
    <xf numFmtId="0" fontId="0" fillId="5" borderId="1" xfId="0" applyFill="1" applyBorder="1" applyAlignment="1" applyProtection="1">
      <alignment horizontal="center" vertical="center" wrapText="1"/>
      <protection locked="0"/>
    </xf>
    <xf numFmtId="0" fontId="0" fillId="5" borderId="1" xfId="0" applyFill="1" applyBorder="1" applyAlignment="1" applyProtection="1">
      <alignment horizontal="left" vertical="center" wrapText="1"/>
      <protection locked="0"/>
    </xf>
    <xf numFmtId="4" fontId="0" fillId="5" borderId="1" xfId="0" applyNumberFormat="1" applyFill="1" applyBorder="1" applyAlignment="1" applyProtection="1">
      <alignment vertical="center" wrapText="1"/>
      <protection locked="0"/>
    </xf>
    <xf numFmtId="4" fontId="0" fillId="5" borderId="1" xfId="0" applyNumberFormat="1" applyFill="1" applyBorder="1" applyAlignment="1" applyProtection="1">
      <alignment horizontal="right" vertical="center" wrapText="1"/>
      <protection locked="0"/>
    </xf>
    <xf numFmtId="0" fontId="0" fillId="0" borderId="1" xfId="0" applyFill="1" applyBorder="1" applyAlignment="1" applyProtection="1">
      <alignment horizontal="left" vertical="center" wrapText="1"/>
      <protection locked="0"/>
    </xf>
    <xf numFmtId="4" fontId="0" fillId="0" borderId="1" xfId="0" applyNumberFormat="1" applyFill="1" applyBorder="1" applyAlignment="1" applyProtection="1">
      <alignment vertical="center" wrapText="1"/>
      <protection locked="0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4" fontId="0" fillId="0" borderId="1" xfId="0" applyNumberFormat="1" applyFont="1" applyBorder="1" applyAlignment="1">
      <alignment vertical="center"/>
    </xf>
    <xf numFmtId="4" fontId="0" fillId="0" borderId="1" xfId="0" applyNumberFormat="1" applyFont="1" applyBorder="1" applyAlignment="1">
      <alignment horizontal="right" vertical="center"/>
    </xf>
    <xf numFmtId="4" fontId="0" fillId="0" borderId="1" xfId="0" applyNumberFormat="1" applyFont="1" applyBorder="1" applyAlignment="1">
      <alignment horizontal="center" vertical="center"/>
    </xf>
    <xf numFmtId="9" fontId="0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" fillId="0" borderId="1" xfId="0" applyNumberFormat="1" applyFont="1" applyFill="1" applyBorder="1" applyAlignment="1" applyProtection="1">
      <alignment vertical="center" wrapText="1"/>
      <protection locked="0"/>
    </xf>
    <xf numFmtId="4" fontId="6" fillId="0" borderId="1" xfId="0" applyNumberFormat="1" applyFont="1" applyFill="1" applyBorder="1" applyAlignment="1" applyProtection="1">
      <alignment vertical="center"/>
      <protection locked="0"/>
    </xf>
    <xf numFmtId="0" fontId="0" fillId="5" borderId="1" xfId="0" applyFill="1" applyBorder="1" applyAlignment="1" applyProtection="1">
      <alignment horizontal="center" vertical="center"/>
      <protection locked="0"/>
    </xf>
    <xf numFmtId="0" fontId="0" fillId="5" borderId="1" xfId="0" applyFill="1" applyBorder="1" applyAlignment="1" applyProtection="1">
      <alignment horizontal="left" vertical="center"/>
      <protection locked="0"/>
    </xf>
    <xf numFmtId="4" fontId="0" fillId="5" borderId="1" xfId="0" applyNumberFormat="1" applyFill="1" applyBorder="1" applyAlignment="1" applyProtection="1">
      <alignment horizontal="right" vertical="center"/>
      <protection locked="0"/>
    </xf>
    <xf numFmtId="4" fontId="0" fillId="5" borderId="1" xfId="0" applyNumberFormat="1" applyFill="1" applyBorder="1" applyAlignment="1" applyProtection="1">
      <alignment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left" vertical="center"/>
      <protection locked="0"/>
    </xf>
    <xf numFmtId="4" fontId="0" fillId="0" borderId="1" xfId="0" applyNumberFormat="1" applyFill="1" applyBorder="1" applyAlignment="1" applyProtection="1">
      <alignment horizontal="right" vertical="center"/>
      <protection locked="0"/>
    </xf>
    <xf numFmtId="4" fontId="0" fillId="0" borderId="1" xfId="0" applyNumberFormat="1" applyFill="1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4" fontId="0" fillId="0" borderId="1" xfId="0" applyNumberFormat="1" applyBorder="1" applyAlignment="1" applyProtection="1">
      <alignment vertical="center" wrapText="1"/>
      <protection locked="0"/>
    </xf>
    <xf numFmtId="4" fontId="0" fillId="0" borderId="1" xfId="0" applyNumberFormat="1" applyBorder="1" applyAlignment="1" applyProtection="1">
      <alignment horizontal="right" vertical="center"/>
      <protection locked="0"/>
    </xf>
    <xf numFmtId="4" fontId="0" fillId="0" borderId="1" xfId="0" applyNumberFormat="1" applyBorder="1" applyAlignment="1" applyProtection="1">
      <alignment vertical="center"/>
      <protection locked="0"/>
    </xf>
    <xf numFmtId="0" fontId="0" fillId="0" borderId="0" xfId="0" applyFont="1" applyFill="1" applyAlignment="1">
      <alignment vertical="center"/>
    </xf>
    <xf numFmtId="0" fontId="0" fillId="0" borderId="1" xfId="0" applyNumberFormat="1" applyFont="1" applyFill="1" applyBorder="1" applyAlignment="1" applyProtection="1">
      <alignment vertical="center" wrapText="1"/>
      <protection locked="0"/>
    </xf>
    <xf numFmtId="0" fontId="0" fillId="5" borderId="1" xfId="0" applyFont="1" applyFill="1" applyBorder="1" applyAlignment="1" applyProtection="1">
      <alignment horizontal="center" vertical="center" wrapText="1"/>
      <protection locked="0"/>
    </xf>
    <xf numFmtId="0" fontId="0" fillId="5" borderId="1" xfId="0" applyFont="1" applyFill="1" applyBorder="1" applyAlignment="1" applyProtection="1">
      <alignment horizontal="left" vertical="center" wrapText="1"/>
      <protection locked="0"/>
    </xf>
    <xf numFmtId="4" fontId="0" fillId="5" borderId="1" xfId="0" applyNumberFormat="1" applyFont="1" applyFill="1" applyBorder="1" applyAlignment="1" applyProtection="1">
      <alignment vertical="center" wrapText="1"/>
      <protection locked="0"/>
    </xf>
    <xf numFmtId="4" fontId="0" fillId="5" borderId="1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" xfId="0" applyFont="1" applyBorder="1" applyAlignment="1">
      <alignment horizontal="center" vertical="center"/>
    </xf>
    <xf numFmtId="166" fontId="0" fillId="0" borderId="6" xfId="0" applyNumberFormat="1" applyFont="1" applyFill="1" applyBorder="1" applyAlignment="1">
      <alignment horizontal="center" vertical="center"/>
    </xf>
    <xf numFmtId="166" fontId="0" fillId="0" borderId="1" xfId="0" applyNumberFormat="1" applyFont="1" applyFill="1" applyBorder="1" applyAlignment="1">
      <alignment vertical="center"/>
    </xf>
    <xf numFmtId="0" fontId="0" fillId="0" borderId="1" xfId="0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horizontal="left" vertical="center"/>
      <protection locked="0"/>
    </xf>
    <xf numFmtId="4" fontId="0" fillId="0" borderId="1" xfId="0" applyNumberFormat="1" applyFont="1" applyFill="1" applyBorder="1" applyAlignment="1" applyProtection="1">
      <alignment horizontal="right" vertical="center"/>
      <protection locked="0"/>
    </xf>
    <xf numFmtId="167" fontId="0" fillId="0" borderId="2" xfId="17" applyNumberFormat="1" applyFont="1" applyFill="1" applyBorder="1" applyAlignment="1">
      <alignment horizontal="right" vertical="center"/>
    </xf>
    <xf numFmtId="187" fontId="0" fillId="0" borderId="2" xfId="0" applyNumberFormat="1" applyFont="1" applyFill="1" applyBorder="1" applyAlignment="1">
      <alignment horizontal="center" vertical="center"/>
    </xf>
    <xf numFmtId="0" fontId="0" fillId="0" borderId="1" xfId="21" applyFont="1" applyFill="1" applyBorder="1" applyAlignment="1">
      <alignment horizontal="right" vertical="center" wrapText="1"/>
      <protection/>
    </xf>
    <xf numFmtId="0" fontId="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73" fontId="7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5" fillId="0" borderId="7" xfId="0" applyFont="1" applyFill="1" applyBorder="1" applyAlignment="1">
      <alignment vertical="center"/>
    </xf>
    <xf numFmtId="0" fontId="5" fillId="0" borderId="7" xfId="0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4" fontId="6" fillId="0" borderId="11" xfId="0" applyNumberFormat="1" applyFont="1" applyBorder="1" applyAlignment="1">
      <alignment horizontal="center" vertical="center"/>
    </xf>
    <xf numFmtId="173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4" fontId="6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73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173" fontId="0" fillId="0" borderId="1" xfId="0" applyNumberFormat="1" applyFont="1" applyFill="1" applyBorder="1" applyAlignment="1" applyProtection="1">
      <alignment horizontal="center" vertical="center"/>
      <protection locked="0"/>
    </xf>
    <xf numFmtId="173" fontId="0" fillId="0" borderId="1" xfId="0" applyNumberFormat="1" applyFont="1" applyFill="1" applyBorder="1" applyAlignment="1">
      <alignment horizontal="center" vertical="center"/>
    </xf>
    <xf numFmtId="9" fontId="0" fillId="0" borderId="0" xfId="0" applyNumberFormat="1" applyFont="1" applyAlignment="1">
      <alignment horizontal="center" vertical="center"/>
    </xf>
    <xf numFmtId="9" fontId="0" fillId="0" borderId="0" xfId="0" applyNumberFormat="1" applyFont="1" applyAlignment="1">
      <alignment horizontal="center" vertical="center"/>
    </xf>
    <xf numFmtId="9" fontId="6" fillId="0" borderId="7" xfId="0" applyNumberFormat="1" applyFont="1" applyFill="1" applyBorder="1" applyAlignment="1">
      <alignment horizontal="center" vertical="center"/>
    </xf>
    <xf numFmtId="9" fontId="0" fillId="2" borderId="1" xfId="21" applyNumberFormat="1" applyFont="1" applyFill="1" applyBorder="1" applyAlignment="1">
      <alignment horizontal="center" vertical="center" wrapText="1"/>
      <protection/>
    </xf>
    <xf numFmtId="9" fontId="0" fillId="0" borderId="1" xfId="0" applyNumberFormat="1" applyFont="1" applyFill="1" applyBorder="1" applyAlignment="1">
      <alignment horizontal="center" vertical="center"/>
    </xf>
    <xf numFmtId="9" fontId="6" fillId="0" borderId="11" xfId="23" applyNumberFormat="1" applyFont="1" applyBorder="1" applyAlignment="1">
      <alignment horizontal="center" vertical="center"/>
    </xf>
    <xf numFmtId="9" fontId="0" fillId="0" borderId="1" xfId="23" applyNumberFormat="1" applyFont="1" applyFill="1" applyBorder="1" applyAlignment="1">
      <alignment horizontal="center" vertical="center"/>
    </xf>
    <xf numFmtId="9" fontId="0" fillId="0" borderId="1" xfId="17" applyNumberFormat="1" applyFont="1" applyFill="1" applyBorder="1" applyAlignment="1">
      <alignment horizontal="center" vertical="center"/>
    </xf>
    <xf numFmtId="9" fontId="0" fillId="6" borderId="1" xfId="0" applyNumberFormat="1" applyFont="1" applyFill="1" applyBorder="1" applyAlignment="1">
      <alignment horizontal="center" vertical="center"/>
    </xf>
    <xf numFmtId="9" fontId="0" fillId="0" borderId="1" xfId="0" applyNumberFormat="1" applyFont="1" applyBorder="1" applyAlignment="1">
      <alignment horizontal="center" vertical="center"/>
    </xf>
    <xf numFmtId="9" fontId="0" fillId="0" borderId="12" xfId="0" applyNumberFormat="1" applyFont="1" applyFill="1" applyBorder="1" applyAlignment="1">
      <alignment horizontal="center" vertical="center"/>
    </xf>
    <xf numFmtId="9" fontId="0" fillId="0" borderId="8" xfId="0" applyNumberFormat="1" applyFont="1" applyFill="1" applyBorder="1" applyAlignment="1">
      <alignment horizontal="center" vertical="center"/>
    </xf>
    <xf numFmtId="9" fontId="0" fillId="0" borderId="1" xfId="21" applyNumberFormat="1" applyFont="1" applyFill="1" applyBorder="1" applyAlignment="1">
      <alignment horizontal="center" vertical="center" wrapText="1"/>
      <protection/>
    </xf>
    <xf numFmtId="9" fontId="0" fillId="0" borderId="1" xfId="0" applyNumberFormat="1" applyFont="1" applyFill="1" applyBorder="1" applyAlignment="1">
      <alignment horizontal="center" vertical="center"/>
    </xf>
    <xf numFmtId="9" fontId="6" fillId="0" borderId="0" xfId="0" applyNumberFormat="1" applyFont="1" applyBorder="1" applyAlignment="1">
      <alignment horizontal="center" vertical="center"/>
    </xf>
    <xf numFmtId="9" fontId="6" fillId="0" borderId="1" xfId="23" applyNumberFormat="1" applyFont="1" applyBorder="1" applyAlignment="1">
      <alignment horizontal="center" vertical="center"/>
    </xf>
    <xf numFmtId="9" fontId="6" fillId="0" borderId="11" xfId="23" applyNumberFormat="1" applyFont="1" applyBorder="1" applyAlignment="1">
      <alignment horizontal="center"/>
    </xf>
    <xf numFmtId="9" fontId="5" fillId="0" borderId="7" xfId="0" applyNumberFormat="1" applyFont="1" applyFill="1" applyBorder="1" applyAlignment="1">
      <alignment horizontal="center"/>
    </xf>
    <xf numFmtId="9" fontId="0" fillId="2" borderId="1" xfId="21" applyNumberFormat="1" applyFont="1" applyFill="1" applyBorder="1" applyAlignment="1">
      <alignment horizontal="center" vertical="center" wrapText="1"/>
      <protection/>
    </xf>
    <xf numFmtId="9" fontId="6" fillId="0" borderId="11" xfId="0" applyNumberFormat="1" applyFont="1" applyBorder="1" applyAlignment="1">
      <alignment horizontal="center"/>
    </xf>
    <xf numFmtId="9" fontId="6" fillId="0" borderId="0" xfId="0" applyNumberFormat="1" applyFont="1" applyBorder="1" applyAlignment="1">
      <alignment horizontal="center"/>
    </xf>
    <xf numFmtId="9" fontId="0" fillId="0" borderId="0" xfId="0" applyNumberFormat="1" applyFont="1" applyAlignment="1">
      <alignment horizontal="center"/>
    </xf>
    <xf numFmtId="9" fontId="6" fillId="0" borderId="1" xfId="23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vertical="center"/>
    </xf>
    <xf numFmtId="4" fontId="0" fillId="0" borderId="1" xfId="0" applyNumberFormat="1" applyFont="1" applyFill="1" applyBorder="1" applyAlignment="1">
      <alignment horizontal="center" vertical="center"/>
    </xf>
    <xf numFmtId="0" fontId="0" fillId="7" borderId="1" xfId="21" applyFont="1" applyFill="1" applyBorder="1" applyAlignment="1">
      <alignment horizontal="center" vertical="center" wrapText="1"/>
      <protection/>
    </xf>
    <xf numFmtId="43" fontId="0" fillId="0" borderId="1" xfId="18" applyFont="1" applyBorder="1" applyAlignment="1">
      <alignment vertical="center"/>
    </xf>
    <xf numFmtId="4" fontId="6" fillId="7" borderId="1" xfId="0" applyNumberFormat="1" applyFont="1" applyFill="1" applyBorder="1" applyAlignment="1">
      <alignment horizontal="right" vertical="center"/>
    </xf>
    <xf numFmtId="0" fontId="0" fillId="0" borderId="1" xfId="0" applyFont="1" applyBorder="1" applyAlignment="1">
      <alignment vertical="center"/>
    </xf>
    <xf numFmtId="4" fontId="6" fillId="7" borderId="1" xfId="0" applyNumberFormat="1" applyFont="1" applyFill="1" applyBorder="1" applyAlignment="1">
      <alignment vertical="center"/>
    </xf>
    <xf numFmtId="4" fontId="6" fillId="7" borderId="1" xfId="0" applyNumberFormat="1" applyFont="1" applyFill="1" applyBorder="1" applyAlignment="1">
      <alignment/>
    </xf>
    <xf numFmtId="4" fontId="6" fillId="7" borderId="1" xfId="0" applyNumberFormat="1" applyFont="1" applyFill="1" applyBorder="1" applyAlignment="1">
      <alignment horizontal="right"/>
    </xf>
    <xf numFmtId="4" fontId="0" fillId="7" borderId="1" xfId="0" applyNumberFormat="1" applyFont="1" applyFill="1" applyBorder="1" applyAlignment="1">
      <alignment/>
    </xf>
    <xf numFmtId="0" fontId="2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9" fontId="0" fillId="7" borderId="1" xfId="21" applyNumberFormat="1" applyFont="1" applyFill="1" applyBorder="1" applyAlignment="1">
      <alignment horizontal="center" vertical="center" wrapText="1"/>
      <protection/>
    </xf>
    <xf numFmtId="10" fontId="0" fillId="7" borderId="1" xfId="23" applyNumberFormat="1" applyFont="1" applyFill="1" applyBorder="1" applyAlignment="1">
      <alignment horizontal="center"/>
    </xf>
    <xf numFmtId="10" fontId="6" fillId="7" borderId="1" xfId="23" applyNumberFormat="1" applyFont="1" applyFill="1" applyBorder="1" applyAlignment="1">
      <alignment horizontal="center"/>
    </xf>
    <xf numFmtId="4" fontId="18" fillId="7" borderId="1" xfId="22" applyNumberFormat="1" applyFont="1" applyFill="1" applyBorder="1" applyAlignment="1">
      <alignment/>
      <protection/>
    </xf>
    <xf numFmtId="0" fontId="4" fillId="0" borderId="15" xfId="0" applyFont="1" applyFill="1" applyBorder="1" applyAlignment="1">
      <alignment vertical="center" wrapText="1"/>
    </xf>
    <xf numFmtId="4" fontId="0" fillId="0" borderId="16" xfId="0" applyNumberFormat="1" applyFont="1" applyFill="1" applyBorder="1" applyAlignment="1">
      <alignment horizontal="right" vertical="center"/>
    </xf>
    <xf numFmtId="4" fontId="0" fillId="0" borderId="15" xfId="0" applyNumberFormat="1" applyFont="1" applyFill="1" applyBorder="1" applyAlignment="1">
      <alignment horizontal="right" vertical="center"/>
    </xf>
    <xf numFmtId="0" fontId="32" fillId="7" borderId="2" xfId="22" applyFont="1" applyFill="1" applyBorder="1" applyAlignment="1">
      <alignment horizontal="center"/>
      <protection/>
    </xf>
    <xf numFmtId="0" fontId="32" fillId="7" borderId="13" xfId="22" applyFont="1" applyFill="1" applyBorder="1" applyAlignment="1">
      <alignment horizontal="center"/>
      <protection/>
    </xf>
    <xf numFmtId="0" fontId="32" fillId="7" borderId="12" xfId="22" applyFont="1" applyFill="1" applyBorder="1" applyAlignment="1">
      <alignment horizontal="center"/>
      <protection/>
    </xf>
    <xf numFmtId="0" fontId="12" fillId="0" borderId="17" xfId="22" applyFont="1" applyFill="1" applyBorder="1" applyAlignment="1">
      <alignment horizontal="center"/>
      <protection/>
    </xf>
    <xf numFmtId="0" fontId="12" fillId="0" borderId="11" xfId="22" applyFont="1" applyFill="1" applyBorder="1" applyAlignment="1">
      <alignment horizontal="center"/>
      <protection/>
    </xf>
    <xf numFmtId="0" fontId="12" fillId="0" borderId="18" xfId="22" applyFont="1" applyFill="1" applyBorder="1" applyAlignment="1">
      <alignment horizontal="center"/>
      <protection/>
    </xf>
    <xf numFmtId="0" fontId="13" fillId="0" borderId="4" xfId="22" applyFont="1" applyBorder="1" applyAlignment="1">
      <alignment horizontal="center"/>
      <protection/>
    </xf>
    <xf numFmtId="0" fontId="13" fillId="0" borderId="0" xfId="22" applyFont="1" applyBorder="1" applyAlignment="1">
      <alignment horizontal="center"/>
      <protection/>
    </xf>
    <xf numFmtId="0" fontId="13" fillId="0" borderId="5" xfId="22" applyFont="1" applyBorder="1" applyAlignment="1">
      <alignment horizontal="center"/>
      <protection/>
    </xf>
    <xf numFmtId="0" fontId="39" fillId="0" borderId="4" xfId="22" applyFont="1" applyBorder="1" applyAlignment="1">
      <alignment horizontal="center"/>
      <protection/>
    </xf>
    <xf numFmtId="0" fontId="39" fillId="0" borderId="0" xfId="22" applyFont="1" applyBorder="1" applyAlignment="1">
      <alignment horizontal="center"/>
      <protection/>
    </xf>
    <xf numFmtId="0" fontId="39" fillId="0" borderId="5" xfId="22" applyFont="1" applyBorder="1" applyAlignment="1">
      <alignment horizontal="center"/>
      <protection/>
    </xf>
    <xf numFmtId="0" fontId="25" fillId="0" borderId="4" xfId="22" applyFont="1" applyBorder="1" applyAlignment="1">
      <alignment horizontal="center" vertical="center" wrapText="1"/>
      <protection/>
    </xf>
    <xf numFmtId="0" fontId="25" fillId="0" borderId="0" xfId="22" applyFont="1" applyBorder="1" applyAlignment="1">
      <alignment horizontal="center" vertical="center" wrapText="1"/>
      <protection/>
    </xf>
    <xf numFmtId="0" fontId="25" fillId="0" borderId="5" xfId="22" applyFont="1" applyBorder="1" applyAlignment="1">
      <alignment horizontal="center" vertical="center" wrapText="1"/>
      <protection/>
    </xf>
    <xf numFmtId="0" fontId="32" fillId="2" borderId="2" xfId="22" applyFont="1" applyFill="1" applyBorder="1" applyAlignment="1">
      <alignment horizontal="center"/>
      <protection/>
    </xf>
    <xf numFmtId="0" fontId="32" fillId="2" borderId="13" xfId="22" applyFont="1" applyFill="1" applyBorder="1" applyAlignment="1">
      <alignment horizontal="center"/>
      <protection/>
    </xf>
    <xf numFmtId="0" fontId="32" fillId="2" borderId="12" xfId="22" applyFont="1" applyFill="1" applyBorder="1" applyAlignment="1">
      <alignment horizontal="center"/>
      <protection/>
    </xf>
    <xf numFmtId="0" fontId="37" fillId="0" borderId="0" xfId="22" applyFont="1" applyBorder="1" applyAlignment="1">
      <alignment horizontal="center"/>
      <protection/>
    </xf>
    <xf numFmtId="0" fontId="22" fillId="0" borderId="0" xfId="22" applyFont="1" applyBorder="1" applyAlignment="1">
      <alignment horizontal="center"/>
      <protection/>
    </xf>
    <xf numFmtId="0" fontId="26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28" fillId="0" borderId="0" xfId="0" applyFont="1" applyAlignment="1">
      <alignment horizontal="center" wrapText="1"/>
    </xf>
    <xf numFmtId="0" fontId="6" fillId="4" borderId="2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6" fillId="8" borderId="2" xfId="0" applyFont="1" applyFill="1" applyBorder="1" applyAlignment="1">
      <alignment horizontal="center" vertical="center"/>
    </xf>
    <xf numFmtId="0" fontId="6" fillId="8" borderId="12" xfId="0" applyFont="1" applyFill="1" applyBorder="1" applyAlignment="1">
      <alignment horizontal="center" vertical="center"/>
    </xf>
    <xf numFmtId="0" fontId="5" fillId="8" borderId="2" xfId="0" applyFont="1" applyFill="1" applyBorder="1" applyAlignment="1">
      <alignment horizontal="center"/>
    </xf>
    <xf numFmtId="0" fontId="5" fillId="8" borderId="12" xfId="0" applyFont="1" applyFill="1" applyBorder="1" applyAlignment="1">
      <alignment horizontal="center"/>
    </xf>
    <xf numFmtId="0" fontId="36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1" fillId="8" borderId="2" xfId="0" applyFont="1" applyFill="1" applyBorder="1" applyAlignment="1">
      <alignment horizontal="center"/>
    </xf>
    <xf numFmtId="0" fontId="41" fillId="8" borderId="12" xfId="0" applyFont="1" applyFill="1" applyBorder="1" applyAlignment="1">
      <alignment horizontal="center"/>
    </xf>
    <xf numFmtId="0" fontId="5" fillId="8" borderId="13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6" fillId="4" borderId="13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0" fontId="5" fillId="8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8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3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Normale_Codici istituto per regione" xfId="20"/>
    <cellStyle name="Normale_Dati" xfId="21"/>
    <cellStyle name="Normale_RIEPILOGHI" xfId="22"/>
    <cellStyle name="Percent" xfId="23"/>
    <cellStyle name="testo" xfId="24"/>
    <cellStyle name="Currency" xfId="25"/>
    <cellStyle name="Currency [0]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66675</xdr:colOff>
      <xdr:row>19</xdr:row>
      <xdr:rowOff>95250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8562975" y="3705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6</xdr:col>
      <xdr:colOff>76200</xdr:colOff>
      <xdr:row>4</xdr:row>
      <xdr:rowOff>114300</xdr:rowOff>
    </xdr:from>
    <xdr:to>
      <xdr:col>9</xdr:col>
      <xdr:colOff>666750</xdr:colOff>
      <xdr:row>19</xdr:row>
      <xdr:rowOff>38100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86175" y="990600"/>
          <a:ext cx="2667000" cy="26574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7">
    <tabColor indexed="34"/>
  </sheetPr>
  <dimension ref="A1:T35"/>
  <sheetViews>
    <sheetView tabSelected="1" view="pageBreakPreview" zoomScaleSheetLayoutView="100" workbookViewId="0" topLeftCell="A1">
      <selection activeCell="A24" sqref="A24"/>
    </sheetView>
  </sheetViews>
  <sheetFormatPr defaultColWidth="9.140625" defaultRowHeight="12.75"/>
  <cols>
    <col min="1" max="2" width="9.140625" style="21" customWidth="1"/>
    <col min="3" max="3" width="8.421875" style="21" customWidth="1"/>
    <col min="4" max="7" width="9.140625" style="21" customWidth="1"/>
    <col min="8" max="8" width="12.8515625" style="21" customWidth="1"/>
    <col min="9" max="9" width="9.140625" style="21" customWidth="1"/>
    <col min="10" max="10" width="13.8515625" style="21" customWidth="1"/>
    <col min="11" max="11" width="13.140625" style="21" customWidth="1"/>
    <col min="12" max="12" width="15.140625" style="21" customWidth="1"/>
    <col min="13" max="19" width="9.140625" style="21" customWidth="1"/>
    <col min="20" max="20" width="23.421875" style="21" customWidth="1"/>
    <col min="21" max="16384" width="9.140625" style="21" customWidth="1"/>
  </cols>
  <sheetData>
    <row r="1" spans="1:15" ht="19.5">
      <c r="A1" s="274" t="s">
        <v>362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6"/>
    </row>
    <row r="2" spans="1:15" ht="12.75">
      <c r="A2" s="280" t="s">
        <v>646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2"/>
    </row>
    <row r="3" spans="1:15" ht="24" customHeight="1">
      <c r="A3" s="22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4"/>
    </row>
    <row r="4" spans="1:15" ht="12.75">
      <c r="A4" s="277"/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9"/>
    </row>
    <row r="5" spans="1:15" ht="12.75">
      <c r="A5" s="22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4"/>
    </row>
    <row r="6" spans="1:15" ht="12.75">
      <c r="A6" s="22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4"/>
    </row>
    <row r="7" spans="1:15" ht="12.75">
      <c r="A7" s="22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4"/>
    </row>
    <row r="8" spans="1:15" ht="12.75">
      <c r="A8" s="22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4"/>
    </row>
    <row r="9" spans="1:15" ht="12.75">
      <c r="A9" s="22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4"/>
    </row>
    <row r="10" spans="1:15" ht="23.25">
      <c r="A10" s="25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7"/>
    </row>
    <row r="11" spans="1:15" ht="12.75">
      <c r="A11" s="22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4"/>
    </row>
    <row r="12" spans="1:15" ht="12.75">
      <c r="A12" s="22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4"/>
    </row>
    <row r="13" spans="1:15" ht="12.75">
      <c r="A13" s="22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4"/>
    </row>
    <row r="14" spans="1:15" ht="12.75">
      <c r="A14" s="22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4"/>
    </row>
    <row r="15" spans="1:15" ht="12.75">
      <c r="A15" s="22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4"/>
    </row>
    <row r="16" spans="1:15" ht="12.75">
      <c r="A16" s="22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4"/>
    </row>
    <row r="17" spans="1:15" ht="12.75">
      <c r="A17" s="22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4"/>
    </row>
    <row r="18" spans="1:15" ht="12.75">
      <c r="A18" s="22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4"/>
    </row>
    <row r="19" spans="1:15" ht="26.25" customHeight="1">
      <c r="A19" s="22"/>
      <c r="B19" s="23"/>
      <c r="C19" s="23"/>
      <c r="D19" s="23"/>
      <c r="E19" s="23"/>
      <c r="F19" s="23"/>
      <c r="G19" s="23"/>
      <c r="H19" s="23"/>
      <c r="I19" s="28"/>
      <c r="J19" s="23"/>
      <c r="K19" s="23"/>
      <c r="L19" s="23"/>
      <c r="M19" s="23"/>
      <c r="N19" s="23"/>
      <c r="O19" s="24"/>
    </row>
    <row r="20" spans="1:15" ht="12.75">
      <c r="A20" s="22"/>
      <c r="B20" s="23"/>
      <c r="C20" s="23"/>
      <c r="D20" s="23"/>
      <c r="E20" s="23"/>
      <c r="F20" s="23"/>
      <c r="G20" s="23"/>
      <c r="H20" s="23"/>
      <c r="J20" s="23"/>
      <c r="K20" s="23"/>
      <c r="L20" s="23"/>
      <c r="M20" s="23"/>
      <c r="N20" s="23"/>
      <c r="O20" s="24"/>
    </row>
    <row r="21" spans="1:15" ht="12.75">
      <c r="A21" s="22"/>
      <c r="B21" s="23"/>
      <c r="C21" s="23"/>
      <c r="D21" s="23"/>
      <c r="E21" s="23"/>
      <c r="F21" s="23"/>
      <c r="G21" s="23"/>
      <c r="H21" s="23"/>
      <c r="J21" s="23"/>
      <c r="K21" s="23"/>
      <c r="L21" s="23"/>
      <c r="M21" s="23"/>
      <c r="N21" s="23"/>
      <c r="O21" s="24"/>
    </row>
    <row r="22" spans="1:15" ht="12.75">
      <c r="A22" s="22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4"/>
    </row>
    <row r="23" spans="1:15" ht="30.75" customHeight="1">
      <c r="A23" s="283" t="s">
        <v>878</v>
      </c>
      <c r="B23" s="284"/>
      <c r="C23" s="284"/>
      <c r="D23" s="284"/>
      <c r="E23" s="284"/>
      <c r="F23" s="284"/>
      <c r="G23" s="284"/>
      <c r="H23" s="284"/>
      <c r="I23" s="284"/>
      <c r="J23" s="284"/>
      <c r="K23" s="284"/>
      <c r="L23" s="284"/>
      <c r="M23" s="284"/>
      <c r="N23" s="284"/>
      <c r="O23" s="285"/>
    </row>
    <row r="24" spans="1:15" ht="12.75">
      <c r="A24" s="22"/>
      <c r="B24" s="23"/>
      <c r="C24" s="23"/>
      <c r="D24" s="23"/>
      <c r="E24" s="23"/>
      <c r="F24" s="23"/>
      <c r="G24" s="23"/>
      <c r="H24" s="23"/>
      <c r="I24" s="23"/>
      <c r="J24" s="29"/>
      <c r="K24" s="23"/>
      <c r="L24" s="23"/>
      <c r="M24" s="23"/>
      <c r="N24" s="23"/>
      <c r="O24" s="24"/>
    </row>
    <row r="25" spans="1:15" ht="12.75" hidden="1">
      <c r="A25" s="22"/>
      <c r="B25" s="23"/>
      <c r="C25" s="23"/>
      <c r="D25" s="286" t="s">
        <v>305</v>
      </c>
      <c r="E25" s="287"/>
      <c r="F25" s="287"/>
      <c r="G25" s="287"/>
      <c r="H25" s="287"/>
      <c r="I25" s="287"/>
      <c r="J25" s="287"/>
      <c r="K25" s="288"/>
      <c r="L25" s="67">
        <f>RIEPILOGO!H90</f>
        <v>26203279.612723995</v>
      </c>
      <c r="M25" s="23"/>
      <c r="N25" s="23"/>
      <c r="O25" s="24"/>
    </row>
    <row r="26" spans="1:15" ht="12.75">
      <c r="A26" s="22"/>
      <c r="B26" s="23"/>
      <c r="C26" s="23"/>
      <c r="D26" s="23"/>
      <c r="E26" s="23"/>
      <c r="F26" s="23"/>
      <c r="G26" s="23"/>
      <c r="L26" s="23"/>
      <c r="M26" s="23"/>
      <c r="N26" s="23"/>
      <c r="O26" s="24"/>
    </row>
    <row r="27" spans="1:15" ht="12.75">
      <c r="A27" s="22"/>
      <c r="B27" s="23"/>
      <c r="C27" s="23"/>
      <c r="D27" s="23"/>
      <c r="E27" s="23"/>
      <c r="F27" s="23"/>
      <c r="G27" s="23"/>
      <c r="H27" s="23"/>
      <c r="I27" s="23"/>
      <c r="L27" s="23"/>
      <c r="M27" s="23"/>
      <c r="N27" s="23"/>
      <c r="O27" s="24"/>
    </row>
    <row r="28" spans="1:20" ht="12.75">
      <c r="A28" s="22"/>
      <c r="B28" s="23"/>
      <c r="C28" s="23"/>
      <c r="D28" s="23"/>
      <c r="E28" s="30"/>
      <c r="F28" s="31"/>
      <c r="G28" s="31"/>
      <c r="H28" s="32"/>
      <c r="I28" s="32"/>
      <c r="O28" s="24"/>
      <c r="T28" s="160">
        <f>(L25-26200000)/L25</f>
        <v>0.00012516039108335356</v>
      </c>
    </row>
    <row r="29" spans="1:15" ht="15">
      <c r="A29" s="33"/>
      <c r="B29" s="34"/>
      <c r="C29" s="34"/>
      <c r="D29" s="271" t="s">
        <v>877</v>
      </c>
      <c r="E29" s="272"/>
      <c r="F29" s="272"/>
      <c r="G29" s="272"/>
      <c r="H29" s="272"/>
      <c r="I29" s="272"/>
      <c r="J29" s="272"/>
      <c r="K29" s="273"/>
      <c r="L29" s="267">
        <f>RIEPILOGO!I90</f>
        <v>21985260.99972401</v>
      </c>
      <c r="M29" s="34"/>
      <c r="N29" s="34"/>
      <c r="O29" s="35"/>
    </row>
    <row r="30" spans="1:15" ht="15">
      <c r="A30" s="36"/>
      <c r="B30" s="37"/>
      <c r="C30" s="37"/>
      <c r="D30" s="37"/>
      <c r="E30" s="37"/>
      <c r="F30" s="37"/>
      <c r="G30" s="38"/>
      <c r="H30" s="38"/>
      <c r="I30" s="38"/>
      <c r="J30" s="37"/>
      <c r="K30" s="37"/>
      <c r="L30" s="37"/>
      <c r="M30" s="37"/>
      <c r="N30" s="37"/>
      <c r="O30" s="39"/>
    </row>
    <row r="31" spans="1:15" ht="15">
      <c r="A31" s="40"/>
      <c r="B31" s="41"/>
      <c r="C31" s="41"/>
      <c r="D31" s="41"/>
      <c r="E31" s="41"/>
      <c r="F31" s="41"/>
      <c r="G31" s="41"/>
      <c r="H31" s="41"/>
      <c r="I31" s="41"/>
      <c r="J31" s="42"/>
      <c r="K31" s="41"/>
      <c r="L31" s="41"/>
      <c r="M31" s="41"/>
      <c r="N31" s="41"/>
      <c r="O31" s="43"/>
    </row>
    <row r="32" spans="1:15" ht="12.75">
      <c r="A32" s="44"/>
      <c r="B32" s="45"/>
      <c r="C32" s="290"/>
      <c r="D32" s="290"/>
      <c r="E32" s="290"/>
      <c r="F32" s="46"/>
      <c r="G32" s="46"/>
      <c r="H32" s="45"/>
      <c r="I32" s="45"/>
      <c r="J32" s="45"/>
      <c r="K32" s="290"/>
      <c r="L32" s="290"/>
      <c r="M32" s="290"/>
      <c r="N32" s="45"/>
      <c r="O32" s="47"/>
    </row>
    <row r="33" spans="1:15" ht="12.75">
      <c r="A33" s="44"/>
      <c r="B33" s="45"/>
      <c r="C33" s="290"/>
      <c r="D33" s="290"/>
      <c r="E33" s="290"/>
      <c r="F33" s="46"/>
      <c r="G33" s="46"/>
      <c r="H33" s="45"/>
      <c r="I33" s="45"/>
      <c r="J33" s="45"/>
      <c r="K33" s="290"/>
      <c r="L33" s="290"/>
      <c r="M33" s="290"/>
      <c r="N33" s="45"/>
      <c r="O33" s="47"/>
    </row>
    <row r="34" spans="1:15" ht="12.75">
      <c r="A34" s="44"/>
      <c r="B34" s="45"/>
      <c r="C34" s="45"/>
      <c r="D34" s="45"/>
      <c r="E34" s="45"/>
      <c r="F34" s="45"/>
      <c r="G34" s="45"/>
      <c r="H34" s="289" t="s">
        <v>374</v>
      </c>
      <c r="I34" s="289"/>
      <c r="J34" s="45"/>
      <c r="K34" s="45"/>
      <c r="L34" s="45"/>
      <c r="M34" s="45"/>
      <c r="N34" s="45"/>
      <c r="O34" s="47"/>
    </row>
    <row r="35" spans="1:15" ht="12.75">
      <c r="A35" s="48"/>
      <c r="B35" s="49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1"/>
    </row>
  </sheetData>
  <sheetProtection selectLockedCells="1" selectUnlockedCells="1"/>
  <mergeCells count="11">
    <mergeCell ref="H34:I34"/>
    <mergeCell ref="C32:E32"/>
    <mergeCell ref="C33:E33"/>
    <mergeCell ref="K32:M32"/>
    <mergeCell ref="K33:M33"/>
    <mergeCell ref="D29:K29"/>
    <mergeCell ref="A1:O1"/>
    <mergeCell ref="A4:O4"/>
    <mergeCell ref="A2:O2"/>
    <mergeCell ref="A23:O23"/>
    <mergeCell ref="D25:K25"/>
  </mergeCells>
  <printOptions horizontalCentered="1" verticalCentered="1"/>
  <pageMargins left="0.6299212598425197" right="0" top="0.2362204724409449" bottom="0.1968503937007874" header="0.5118110236220472" footer="0.5118110236220472"/>
  <pageSetup horizontalDpi="600" verticalDpi="600" orientation="landscape" paperSize="8" scale="120" r:id="rId5"/>
  <drawing r:id="rId4"/>
  <legacyDrawing r:id="rId3"/>
  <oleObjects>
    <oleObject progId="MSPhotoEd.3" shapeId="1657900" r:id="rId1"/>
    <oleObject progId="MSPhotoEd.3" shapeId="1657901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J90"/>
  <sheetViews>
    <sheetView zoomScale="75" zoomScaleNormal="75" zoomScaleSheetLayoutView="75" workbookViewId="0" topLeftCell="A1">
      <selection activeCell="A51" sqref="A51"/>
    </sheetView>
  </sheetViews>
  <sheetFormatPr defaultColWidth="9.140625" defaultRowHeight="12.75"/>
  <cols>
    <col min="1" max="1" width="38.140625" style="3" customWidth="1"/>
    <col min="2" max="6" width="20.7109375" style="3" customWidth="1"/>
    <col min="7" max="7" width="11.28125" style="10" customWidth="1"/>
    <col min="8" max="8" width="23.28125" style="11" customWidth="1"/>
    <col min="9" max="9" width="16.57421875" style="3" customWidth="1"/>
    <col min="10" max="10" width="14.28125" style="3" customWidth="1"/>
    <col min="11" max="16384" width="9.140625" style="3" customWidth="1"/>
  </cols>
  <sheetData>
    <row r="1" spans="1:10" ht="27">
      <c r="A1" s="291" t="s">
        <v>310</v>
      </c>
      <c r="B1" s="291"/>
      <c r="C1" s="291"/>
      <c r="D1" s="291"/>
      <c r="E1" s="291"/>
      <c r="F1" s="291"/>
      <c r="G1" s="291"/>
      <c r="H1" s="291"/>
      <c r="I1" s="291"/>
      <c r="J1" s="291"/>
    </row>
    <row r="2" spans="1:10" ht="15">
      <c r="A2" s="292" t="s">
        <v>646</v>
      </c>
      <c r="B2" s="292"/>
      <c r="C2" s="292"/>
      <c r="D2" s="292"/>
      <c r="E2" s="292"/>
      <c r="F2" s="292"/>
      <c r="G2" s="292"/>
      <c r="H2" s="292"/>
      <c r="I2" s="292"/>
      <c r="J2" s="292"/>
    </row>
    <row r="3" spans="1:8" ht="19.5">
      <c r="A3" s="52"/>
      <c r="B3" s="52"/>
      <c r="C3" s="52"/>
      <c r="D3" s="52"/>
      <c r="E3" s="52"/>
      <c r="F3" s="52"/>
      <c r="G3" s="52"/>
      <c r="H3" s="52"/>
    </row>
    <row r="4" spans="1:10" ht="45.75" customHeight="1">
      <c r="A4" s="293" t="s">
        <v>645</v>
      </c>
      <c r="B4" s="293"/>
      <c r="C4" s="293"/>
      <c r="D4" s="293"/>
      <c r="E4" s="293"/>
      <c r="F4" s="293"/>
      <c r="G4" s="293"/>
      <c r="H4" s="293"/>
      <c r="I4" s="293"/>
      <c r="J4" s="293"/>
    </row>
    <row r="6" spans="1:10" ht="21.75" customHeight="1">
      <c r="A6" s="297" t="s">
        <v>789</v>
      </c>
      <c r="B6" s="297"/>
      <c r="C6" s="297"/>
      <c r="D6" s="297"/>
      <c r="E6" s="297"/>
      <c r="F6" s="297"/>
      <c r="G6" s="297"/>
      <c r="H6" s="297"/>
      <c r="I6" s="297"/>
      <c r="J6" s="297"/>
    </row>
    <row r="7" spans="1:10" ht="67.5" customHeight="1">
      <c r="A7" s="4" t="s">
        <v>361</v>
      </c>
      <c r="B7" s="4" t="s">
        <v>330</v>
      </c>
      <c r="C7" s="4" t="s">
        <v>331</v>
      </c>
      <c r="D7" s="4" t="s">
        <v>332</v>
      </c>
      <c r="E7" s="4" t="s">
        <v>333</v>
      </c>
      <c r="F7" s="4" t="s">
        <v>354</v>
      </c>
      <c r="G7" s="4" t="s">
        <v>353</v>
      </c>
      <c r="H7" s="4" t="s">
        <v>355</v>
      </c>
      <c r="I7" s="252" t="s">
        <v>869</v>
      </c>
      <c r="J7" s="264" t="s">
        <v>870</v>
      </c>
    </row>
    <row r="8" spans="1:10" ht="12.75">
      <c r="A8" s="19" t="s">
        <v>321</v>
      </c>
      <c r="B8" s="18">
        <f>'BAP '!G18</f>
        <v>1103017.91</v>
      </c>
      <c r="C8" s="18">
        <f>'BAP '!H18</f>
        <v>1103017.91</v>
      </c>
      <c r="D8" s="18">
        <f>'BAP '!I18</f>
        <v>893400.08</v>
      </c>
      <c r="E8" s="18">
        <f>'BAP '!J18</f>
        <v>28890.08</v>
      </c>
      <c r="F8" s="18">
        <f>'BAP '!K18</f>
        <v>864509.6</v>
      </c>
      <c r="G8" s="78">
        <f>'BAP '!L18</f>
        <v>0.3978656998140911</v>
      </c>
      <c r="H8" s="18">
        <f>'BAP '!M18</f>
        <v>343958.71699999995</v>
      </c>
      <c r="I8" s="20">
        <f>'BAP '!N18</f>
        <v>288626.8002463691</v>
      </c>
      <c r="J8" s="80">
        <f>'BAP '!O18</f>
        <v>0.3338618798985796</v>
      </c>
    </row>
    <row r="9" spans="1:10" ht="12.75">
      <c r="A9" s="19" t="s">
        <v>322</v>
      </c>
      <c r="B9" s="18">
        <f>'BAP '!G22</f>
        <v>292418.12</v>
      </c>
      <c r="C9" s="18">
        <f>'BAP '!H22</f>
        <v>292418.12</v>
      </c>
      <c r="D9" s="18">
        <f>'BAP '!I22</f>
        <v>292418.12</v>
      </c>
      <c r="E9" s="18">
        <f>'BAP '!J22</f>
        <v>16981.27</v>
      </c>
      <c r="F9" s="18">
        <f>'BAP '!K22</f>
        <v>275436.85</v>
      </c>
      <c r="G9" s="78">
        <f>'BAP '!L22</f>
        <v>1</v>
      </c>
      <c r="H9" s="18">
        <f>'BAP '!M22</f>
        <v>275436.85</v>
      </c>
      <c r="I9" s="20">
        <f>'BAP '!N22</f>
        <v>231127.9021471612</v>
      </c>
      <c r="J9" s="80">
        <f>'BAP '!O22</f>
        <v>0.839132099234947</v>
      </c>
    </row>
    <row r="10" spans="1:10" ht="12.75">
      <c r="A10" s="19" t="s">
        <v>323</v>
      </c>
      <c r="B10" s="18">
        <f>'BAP '!G33</f>
        <v>959566.98</v>
      </c>
      <c r="C10" s="18">
        <f>'BAP '!H33</f>
        <v>717756.78</v>
      </c>
      <c r="D10" s="18">
        <f>'BAP '!I33</f>
        <v>717756.78</v>
      </c>
      <c r="E10" s="18">
        <f>'BAP '!J33</f>
        <v>0</v>
      </c>
      <c r="F10" s="18">
        <f>'BAP '!K33</f>
        <v>717756.78</v>
      </c>
      <c r="G10" s="78">
        <f>'BAP '!L33</f>
        <v>0.31082883814765216</v>
      </c>
      <c r="H10" s="18">
        <f>'BAP '!M33</f>
        <v>223099.506</v>
      </c>
      <c r="I10" s="20">
        <f>'BAP '!N33</f>
        <v>187209.95680805965</v>
      </c>
      <c r="J10" s="80">
        <f>'BAP '!O33</f>
        <v>0.2608264554575989</v>
      </c>
    </row>
    <row r="11" spans="1:10" ht="12.75">
      <c r="A11" s="69" t="s">
        <v>307</v>
      </c>
      <c r="B11" s="18">
        <f>'BAP '!G39</f>
        <v>2119228.9299999997</v>
      </c>
      <c r="C11" s="18">
        <f>'BAP '!H39</f>
        <v>1578825.73</v>
      </c>
      <c r="D11" s="18">
        <f>'BAP '!I39</f>
        <v>1578825.73</v>
      </c>
      <c r="E11" s="18">
        <f>'BAP '!J39</f>
        <v>0</v>
      </c>
      <c r="F11" s="18">
        <f>'BAP '!K39</f>
        <v>1578825.73</v>
      </c>
      <c r="G11" s="78">
        <f>'BAP '!L39</f>
        <v>0.3493234753654541</v>
      </c>
      <c r="H11" s="18">
        <f>'BAP '!M39</f>
        <v>551520.8910000001</v>
      </c>
      <c r="I11" s="20">
        <f>'BAP '!N39</f>
        <v>462798.88303675846</v>
      </c>
      <c r="J11" s="80">
        <f>'BAP '!O39</f>
        <v>0.2931285411954608</v>
      </c>
    </row>
    <row r="12" spans="1:10" ht="12.75">
      <c r="A12" s="69" t="s">
        <v>308</v>
      </c>
      <c r="B12" s="18">
        <f>'BAP '!G80</f>
        <v>6712649.229999999</v>
      </c>
      <c r="C12" s="18">
        <f>'BAP '!H80</f>
        <v>5494892.759999999</v>
      </c>
      <c r="D12" s="18">
        <f>'BAP '!I80</f>
        <v>2046579.29</v>
      </c>
      <c r="E12" s="18">
        <f>'BAP '!J80</f>
        <v>281508.09</v>
      </c>
      <c r="F12" s="18">
        <f>'BAP '!K80</f>
        <v>5494892.759999999</v>
      </c>
      <c r="G12" s="78">
        <f>'BAP '!L80</f>
        <v>0.31956390523333894</v>
      </c>
      <c r="H12" s="18">
        <f>'BAP '!M80</f>
        <v>1755969.3892239998</v>
      </c>
      <c r="I12" s="20">
        <f>'BAP '!N80</f>
        <v>1473490.2797718428</v>
      </c>
      <c r="J12" s="80">
        <f>'BAP '!O80</f>
        <v>0.26815633063816935</v>
      </c>
    </row>
    <row r="13" spans="1:10" ht="12.75">
      <c r="A13" s="69" t="s">
        <v>356</v>
      </c>
      <c r="B13" s="18">
        <f>'BAP '!G84</f>
        <v>45292.9</v>
      </c>
      <c r="C13" s="18">
        <f>'BAP '!H84</f>
        <v>44298.89</v>
      </c>
      <c r="D13" s="18">
        <f>'BAP '!I84</f>
        <v>0</v>
      </c>
      <c r="E13" s="18">
        <f>'BAP '!J84</f>
        <v>0</v>
      </c>
      <c r="F13" s="18">
        <f>'BAP '!K84</f>
        <v>44298.89</v>
      </c>
      <c r="G13" s="78">
        <f>'BAP '!L84</f>
        <v>0.3</v>
      </c>
      <c r="H13" s="18">
        <f>'BAP '!M84</f>
        <v>13289.667</v>
      </c>
      <c r="I13" s="20">
        <f>'BAP '!N84</f>
        <v>11151.7861678434</v>
      </c>
      <c r="J13" s="80">
        <f>'BAP '!O84</f>
        <v>0.2517396297704841</v>
      </c>
    </row>
    <row r="14" spans="1:10" ht="12.75">
      <c r="A14" s="69" t="s">
        <v>313</v>
      </c>
      <c r="B14" s="18">
        <f>'BAP '!G92</f>
        <v>2173295.98</v>
      </c>
      <c r="C14" s="18">
        <f>'BAP '!H92</f>
        <v>2153880.98</v>
      </c>
      <c r="D14" s="18">
        <f>'BAP '!I92</f>
        <v>2153880.98</v>
      </c>
      <c r="E14" s="18">
        <f>'BAP '!J92</f>
        <v>0</v>
      </c>
      <c r="F14" s="18">
        <f>'BAP '!K92</f>
        <v>2153880.98</v>
      </c>
      <c r="G14" s="78">
        <f>'BAP '!L92</f>
        <v>0.4409399668871211</v>
      </c>
      <c r="H14" s="18">
        <f>'BAP '!M92</f>
        <v>949732.208</v>
      </c>
      <c r="I14" s="20">
        <f>'BAP '!N92</f>
        <v>796950.7814100813</v>
      </c>
      <c r="J14" s="80">
        <f>'BAP '!O92</f>
        <v>0.37000688005057797</v>
      </c>
    </row>
    <row r="15" spans="1:10" ht="12.75">
      <c r="A15" s="69" t="s">
        <v>314</v>
      </c>
      <c r="B15" s="18">
        <f>'BAP '!G127</f>
        <v>8029569.540000001</v>
      </c>
      <c r="C15" s="18">
        <f>'BAP '!H127</f>
        <v>8029569.540000001</v>
      </c>
      <c r="D15" s="18">
        <f>'BAP '!I127</f>
        <v>8029569.540000001</v>
      </c>
      <c r="E15" s="18">
        <f>'BAP '!J127</f>
        <v>670999.71</v>
      </c>
      <c r="F15" s="18">
        <f>'BAP '!K127</f>
        <v>7358569.83</v>
      </c>
      <c r="G15" s="78">
        <f>'BAP '!L127</f>
        <v>0.33906143406129763</v>
      </c>
      <c r="H15" s="18">
        <f>'BAP '!M127</f>
        <v>2495007.2391999993</v>
      </c>
      <c r="I15" s="20">
        <f>'BAP '!N127</f>
        <v>2093640.662236285</v>
      </c>
      <c r="J15" s="80">
        <f>'BAP '!O127</f>
        <v>0.28451733293346826</v>
      </c>
    </row>
    <row r="16" spans="1:10" ht="12.75">
      <c r="A16" s="19" t="s">
        <v>315</v>
      </c>
      <c r="B16" s="18">
        <f>'BAP '!G134</f>
        <v>9371281.05</v>
      </c>
      <c r="C16" s="18">
        <f>'BAP '!H134</f>
        <v>6897908.12</v>
      </c>
      <c r="D16" s="18">
        <f>'BAP '!I134</f>
        <v>0</v>
      </c>
      <c r="E16" s="18">
        <f>'BAP '!J134</f>
        <v>162494.76</v>
      </c>
      <c r="F16" s="18">
        <f>'BAP '!K134</f>
        <v>6735413.36</v>
      </c>
      <c r="G16" s="78">
        <f>'BAP '!L134</f>
        <v>0.3060108422209739</v>
      </c>
      <c r="H16" s="18">
        <f>'BAP '!M134</f>
        <v>2061109.515</v>
      </c>
      <c r="I16" s="20">
        <f>'BAP '!N134</f>
        <v>1726791.125533705</v>
      </c>
      <c r="J16" s="80">
        <f>'BAP '!O134</f>
        <v>0.25637492953123</v>
      </c>
    </row>
    <row r="17" spans="1:10" ht="12.75">
      <c r="A17" s="19" t="s">
        <v>324</v>
      </c>
      <c r="B17" s="18">
        <f>'BAP '!G148</f>
        <v>2358466.7899999996</v>
      </c>
      <c r="C17" s="18">
        <f>'BAP '!H148</f>
        <v>2056459.92</v>
      </c>
      <c r="D17" s="18">
        <f>'BAP '!I148</f>
        <v>2056459.92</v>
      </c>
      <c r="E17" s="18">
        <f>'BAP '!J148</f>
        <v>0</v>
      </c>
      <c r="F17" s="18">
        <f>'BAP '!K148</f>
        <v>2072938.75</v>
      </c>
      <c r="G17" s="78">
        <f>'BAP '!L148</f>
        <v>0.36643337532283576</v>
      </c>
      <c r="H17" s="18">
        <f>'BAP '!M148</f>
        <v>759593.943</v>
      </c>
      <c r="I17" s="20">
        <f>'BAP '!N148</f>
        <v>637399.6599557407</v>
      </c>
      <c r="J17" s="80">
        <f>'BAP '!O148</f>
        <v>0.3074860074643984</v>
      </c>
    </row>
    <row r="18" spans="1:10" ht="12.75">
      <c r="A18" s="19" t="s">
        <v>325</v>
      </c>
      <c r="B18" s="18">
        <f>'BAP '!G152</f>
        <v>20893.78</v>
      </c>
      <c r="C18" s="18">
        <f>'BAP '!H152</f>
        <v>15876.08</v>
      </c>
      <c r="D18" s="18">
        <f>'BAP '!I152</f>
        <v>0</v>
      </c>
      <c r="E18" s="18">
        <f>'BAP '!J152</f>
        <v>0</v>
      </c>
      <c r="F18" s="18">
        <f>'BAP '!K152</f>
        <v>15876.08</v>
      </c>
      <c r="G18" s="78">
        <f>'BAP '!L152</f>
        <v>0.5</v>
      </c>
      <c r="H18" s="18">
        <f>'BAP '!M152</f>
        <v>7938.04</v>
      </c>
      <c r="I18" s="20">
        <f>'BAP '!N152</f>
        <v>6661.064169010979</v>
      </c>
      <c r="J18" s="80">
        <f>'BAP '!O152</f>
        <v>0.4195660496174735</v>
      </c>
    </row>
    <row r="19" spans="1:10" ht="12.75">
      <c r="A19" s="19" t="s">
        <v>316</v>
      </c>
      <c r="B19" s="18">
        <f>'BAP '!G166</f>
        <v>2076144.73</v>
      </c>
      <c r="C19" s="18">
        <f>'BAP '!H166</f>
        <v>1954165.5300000003</v>
      </c>
      <c r="D19" s="18">
        <f>'BAP '!I166</f>
        <v>1954165.5300000003</v>
      </c>
      <c r="E19" s="18">
        <f>'BAP '!J166</f>
        <v>200110.93</v>
      </c>
      <c r="F19" s="18">
        <f>'BAP '!K166</f>
        <v>1754054.6</v>
      </c>
      <c r="G19" s="78">
        <f>'BAP '!L166</f>
        <v>0.3145834240279636</v>
      </c>
      <c r="H19" s="18">
        <f>'BAP '!M166</f>
        <v>551796.5020000001</v>
      </c>
      <c r="I19" s="20">
        <f>'BAP '!N166</f>
        <v>463030.1570737606</v>
      </c>
      <c r="J19" s="80">
        <f>'BAP '!O166</f>
        <v>0.26397704898910246</v>
      </c>
    </row>
    <row r="20" spans="1:10" ht="12.75">
      <c r="A20" s="19" t="s">
        <v>320</v>
      </c>
      <c r="B20" s="18">
        <f>'BAP '!G178</f>
        <v>4797174.999999999</v>
      </c>
      <c r="C20" s="18">
        <f>'BAP '!H178</f>
        <v>4657544.3</v>
      </c>
      <c r="D20" s="18">
        <f>'BAP '!I178</f>
        <v>0</v>
      </c>
      <c r="E20" s="18">
        <f>'BAP '!J178</f>
        <v>0</v>
      </c>
      <c r="F20" s="18">
        <f>'BAP '!K178</f>
        <v>4657883.3</v>
      </c>
      <c r="G20" s="78">
        <f>'BAP '!L178</f>
        <v>0.4169318739694487</v>
      </c>
      <c r="H20" s="18">
        <f>'BAP '!M178</f>
        <v>1942020.0129999998</v>
      </c>
      <c r="I20" s="20">
        <f>'BAP '!N178</f>
        <v>1629611.330264969</v>
      </c>
      <c r="J20" s="80">
        <f>'BAP '!O178</f>
        <v>0.3498609186419439</v>
      </c>
    </row>
    <row r="21" spans="1:10" ht="12.75">
      <c r="A21" s="19" t="s">
        <v>317</v>
      </c>
      <c r="B21" s="18">
        <f>'BAP '!G182</f>
        <v>0</v>
      </c>
      <c r="C21" s="18">
        <f>'BAP '!H182</f>
        <v>0</v>
      </c>
      <c r="D21" s="18">
        <f>'BAP '!I182</f>
        <v>0</v>
      </c>
      <c r="E21" s="18">
        <f>'BAP '!J182</f>
        <v>0</v>
      </c>
      <c r="F21" s="18">
        <f>'BAP '!K182</f>
        <v>0</v>
      </c>
      <c r="G21" s="78" t="e">
        <f>'BAP '!L182</f>
        <v>#DIV/0!</v>
      </c>
      <c r="H21" s="18">
        <f>'BAP '!M182</f>
        <v>0</v>
      </c>
      <c r="I21" s="20">
        <f>'BAP '!N182</f>
        <v>0</v>
      </c>
      <c r="J21" s="80" t="e">
        <f>'BAP '!O182</f>
        <v>#DIV/0!</v>
      </c>
    </row>
    <row r="22" spans="1:10" ht="12.75">
      <c r="A22" s="19" t="s">
        <v>318</v>
      </c>
      <c r="B22" s="18">
        <f>'BAP '!G224</f>
        <v>12921267.370000001</v>
      </c>
      <c r="C22" s="18">
        <f>'BAP '!H224</f>
        <v>12921267.370000001</v>
      </c>
      <c r="D22" s="18">
        <f>'BAP '!I224</f>
        <v>12175397.81</v>
      </c>
      <c r="E22" s="18">
        <f>'BAP '!J224</f>
        <v>229233.72</v>
      </c>
      <c r="F22" s="18">
        <f>'BAP '!K224</f>
        <v>11946164.09</v>
      </c>
      <c r="G22" s="78">
        <f>'BAP '!L224</f>
        <v>0.3662535402190345</v>
      </c>
      <c r="H22" s="18">
        <f>'BAP '!M224</f>
        <v>4375324.890000001</v>
      </c>
      <c r="I22" s="20">
        <f>'BAP '!N224</f>
        <v>3671475.559780612</v>
      </c>
      <c r="J22" s="80">
        <f>'BAP '!O224</f>
        <v>0.3073351020562293</v>
      </c>
    </row>
    <row r="23" spans="1:10" ht="12.75">
      <c r="A23" s="19" t="s">
        <v>326</v>
      </c>
      <c r="B23" s="18">
        <f>'BAP '!G249</f>
        <v>3515846.5699999994</v>
      </c>
      <c r="C23" s="18">
        <f>'BAP '!H249</f>
        <v>3515846.5699999994</v>
      </c>
      <c r="D23" s="18">
        <f>'BAP '!I249</f>
        <v>3515846.5699999994</v>
      </c>
      <c r="E23" s="18">
        <f>'BAP '!J249</f>
        <v>0</v>
      </c>
      <c r="F23" s="18">
        <f>'BAP '!K249</f>
        <v>3515846.5699999994</v>
      </c>
      <c r="G23" s="78">
        <f>'BAP '!L249</f>
        <v>0.4132722825842768</v>
      </c>
      <c r="H23" s="18">
        <f>'BAP '!M249</f>
        <v>1453001.9372</v>
      </c>
      <c r="I23" s="20">
        <f>'BAP '!N249</f>
        <v>1219260.5657550804</v>
      </c>
      <c r="J23" s="80">
        <f>'BAP '!O249</f>
        <v>0.34679003804056235</v>
      </c>
    </row>
    <row r="24" spans="1:10" ht="12.75">
      <c r="A24" s="19" t="s">
        <v>319</v>
      </c>
      <c r="B24" s="18">
        <f>'BAP '!G297</f>
        <v>45520413.06000001</v>
      </c>
      <c r="C24" s="18">
        <f>'BAP '!H297</f>
        <v>21575974.090000004</v>
      </c>
      <c r="D24" s="18">
        <f>'BAP '!I297</f>
        <v>0</v>
      </c>
      <c r="E24" s="18">
        <f>'BAP '!J297</f>
        <v>799188.52</v>
      </c>
      <c r="F24" s="18">
        <f>'BAP '!K297</f>
        <v>20546633.320000004</v>
      </c>
      <c r="G24" s="78">
        <f>'BAP '!L297</f>
        <v>0.3696646750252123</v>
      </c>
      <c r="H24" s="18">
        <f>'BAP '!M297</f>
        <v>7595364.5291</v>
      </c>
      <c r="I24" s="20">
        <f>'BAP '!N297</f>
        <v>6373514.181758337</v>
      </c>
      <c r="J24" s="80">
        <f>'BAP '!O297</f>
        <v>0.31019749476691083</v>
      </c>
    </row>
    <row r="25" spans="1:10" ht="12.75">
      <c r="A25" s="16" t="s">
        <v>357</v>
      </c>
      <c r="B25" s="17">
        <f>'BAP '!G301</f>
        <v>102016527.94000001</v>
      </c>
      <c r="C25" s="17">
        <f>'BAP '!H301</f>
        <v>73009702.69</v>
      </c>
      <c r="D25" s="17">
        <f>'BAP '!I301</f>
        <v>35414300.35</v>
      </c>
      <c r="E25" s="17">
        <f>'BAP '!J301</f>
        <v>2389407.08</v>
      </c>
      <c r="F25" s="17">
        <f>'BAP '!K301</f>
        <v>69732981.49</v>
      </c>
      <c r="G25" s="79">
        <f>'BAP '!L301</f>
        <v>0.3635892700265497</v>
      </c>
      <c r="H25" s="17">
        <f>'BAP '!M301</f>
        <v>25354163.836724002</v>
      </c>
      <c r="I25" s="259">
        <f>SUM(I8:I24)</f>
        <v>21272740.696115617</v>
      </c>
      <c r="J25" s="265">
        <f>'BAP '!O301</f>
        <v>0.30505996218111253</v>
      </c>
    </row>
    <row r="29" spans="1:10" ht="21.75" customHeight="1">
      <c r="A29" s="297" t="s">
        <v>358</v>
      </c>
      <c r="B29" s="297"/>
      <c r="C29" s="297"/>
      <c r="D29" s="297"/>
      <c r="E29" s="297"/>
      <c r="F29" s="297"/>
      <c r="G29" s="297"/>
      <c r="H29" s="297"/>
      <c r="I29" s="297"/>
      <c r="J29" s="297"/>
    </row>
    <row r="30" spans="1:10" ht="63.75">
      <c r="A30" s="4" t="s">
        <v>361</v>
      </c>
      <c r="B30" s="4" t="s">
        <v>330</v>
      </c>
      <c r="C30" s="4" t="s">
        <v>331</v>
      </c>
      <c r="D30" s="4" t="s">
        <v>332</v>
      </c>
      <c r="E30" s="4" t="s">
        <v>333</v>
      </c>
      <c r="F30" s="4" t="s">
        <v>354</v>
      </c>
      <c r="G30" s="4" t="s">
        <v>353</v>
      </c>
      <c r="H30" s="4" t="s">
        <v>355</v>
      </c>
      <c r="I30" s="252" t="s">
        <v>869</v>
      </c>
      <c r="J30" s="264" t="s">
        <v>870</v>
      </c>
    </row>
    <row r="31" spans="1:10" ht="12.75">
      <c r="A31" s="19" t="s">
        <v>321</v>
      </c>
      <c r="B31" s="20">
        <f>ARCH!G11</f>
        <v>0</v>
      </c>
      <c r="C31" s="20">
        <f>ARCH!H11</f>
        <v>0</v>
      </c>
      <c r="D31" s="20">
        <f>ARCH!I11</f>
        <v>0</v>
      </c>
      <c r="E31" s="20">
        <f>ARCH!J11</f>
        <v>0</v>
      </c>
      <c r="F31" s="20">
        <f>ARCH!K11</f>
        <v>0</v>
      </c>
      <c r="G31" s="80" t="e">
        <f>ARCH!L11</f>
        <v>#DIV/0!</v>
      </c>
      <c r="H31" s="20">
        <f>ARCH!M11</f>
        <v>0</v>
      </c>
      <c r="I31" s="20">
        <f>ARCH!N11</f>
        <v>0</v>
      </c>
      <c r="J31" s="80">
        <f>ARCH!O11</f>
        <v>0</v>
      </c>
    </row>
    <row r="32" spans="1:10" ht="12.75">
      <c r="A32" s="19" t="s">
        <v>322</v>
      </c>
      <c r="B32" s="20">
        <f>ARCH!G16</f>
        <v>0</v>
      </c>
      <c r="C32" s="20">
        <f>ARCH!H16</f>
        <v>0</v>
      </c>
      <c r="D32" s="20">
        <f>ARCH!I16</f>
        <v>0</v>
      </c>
      <c r="E32" s="20">
        <f>ARCH!J16</f>
        <v>0</v>
      </c>
      <c r="F32" s="20">
        <f>ARCH!K16</f>
        <v>0</v>
      </c>
      <c r="G32" s="80" t="e">
        <f>ARCH!L16</f>
        <v>#DIV/0!</v>
      </c>
      <c r="H32" s="20">
        <f>ARCH!M16</f>
        <v>0</v>
      </c>
      <c r="I32" s="20">
        <f>ARCH!N16</f>
        <v>0</v>
      </c>
      <c r="J32" s="80">
        <f>ARCH!O16</f>
        <v>0</v>
      </c>
    </row>
    <row r="33" spans="1:10" ht="12.75">
      <c r="A33" s="19" t="s">
        <v>323</v>
      </c>
      <c r="B33" s="20">
        <f>ARCH!G21</f>
        <v>0</v>
      </c>
      <c r="C33" s="20">
        <f>ARCH!H21</f>
        <v>0</v>
      </c>
      <c r="D33" s="20">
        <f>ARCH!I21</f>
        <v>0</v>
      </c>
      <c r="E33" s="20">
        <f>ARCH!J21</f>
        <v>0</v>
      </c>
      <c r="F33" s="20">
        <f>ARCH!K21</f>
        <v>0</v>
      </c>
      <c r="G33" s="80" t="e">
        <f>ARCH!L21</f>
        <v>#DIV/0!</v>
      </c>
      <c r="H33" s="20">
        <f>ARCH!M21</f>
        <v>0</v>
      </c>
      <c r="I33" s="20">
        <f>ARCH!N21</f>
        <v>0</v>
      </c>
      <c r="J33" s="80">
        <f>ARCH!O21</f>
        <v>0</v>
      </c>
    </row>
    <row r="34" spans="1:10" ht="12.75">
      <c r="A34" s="19" t="s">
        <v>307</v>
      </c>
      <c r="B34" s="20">
        <f>ARCH!G25</f>
        <v>16550</v>
      </c>
      <c r="C34" s="20">
        <f>ARCH!H25</f>
        <v>16550</v>
      </c>
      <c r="D34" s="20">
        <f>ARCH!I25</f>
        <v>16550</v>
      </c>
      <c r="E34" s="20">
        <f>ARCH!J25</f>
        <v>0</v>
      </c>
      <c r="F34" s="20">
        <f>ARCH!K25</f>
        <v>16550</v>
      </c>
      <c r="G34" s="80">
        <f>ARCH!L25</f>
        <v>0.3</v>
      </c>
      <c r="H34" s="20">
        <f>ARCH!M25</f>
        <v>4965</v>
      </c>
      <c r="I34" s="20">
        <f>ARCH!N25</f>
        <v>4166.290872701512</v>
      </c>
      <c r="J34" s="80">
        <f>ARCH!O25</f>
        <v>0.2517396297704841</v>
      </c>
    </row>
    <row r="35" spans="1:10" ht="12.75">
      <c r="A35" s="19" t="s">
        <v>308</v>
      </c>
      <c r="B35" s="20">
        <f>ARCH!G30</f>
        <v>0</v>
      </c>
      <c r="C35" s="20">
        <f>ARCH!H30</f>
        <v>0</v>
      </c>
      <c r="D35" s="20">
        <f>ARCH!I30</f>
        <v>0</v>
      </c>
      <c r="E35" s="20">
        <f>ARCH!J30</f>
        <v>0</v>
      </c>
      <c r="F35" s="20">
        <f>ARCH!K30</f>
        <v>0</v>
      </c>
      <c r="G35" s="80" t="e">
        <f>ARCH!L30</f>
        <v>#DIV/0!</v>
      </c>
      <c r="H35" s="20">
        <f>ARCH!M30</f>
        <v>0</v>
      </c>
      <c r="I35" s="20">
        <f>ARCH!N30</f>
        <v>0</v>
      </c>
      <c r="J35" s="80">
        <f>ARCH!O30</f>
        <v>0</v>
      </c>
    </row>
    <row r="36" spans="1:10" ht="12.75">
      <c r="A36" s="19" t="s">
        <v>356</v>
      </c>
      <c r="B36" s="20">
        <f>ARCH!G34</f>
        <v>0</v>
      </c>
      <c r="C36" s="20">
        <f>ARCH!H34</f>
        <v>0</v>
      </c>
      <c r="D36" s="20">
        <f>ARCH!I34</f>
        <v>0</v>
      </c>
      <c r="E36" s="20">
        <f>ARCH!J34</f>
        <v>0</v>
      </c>
      <c r="F36" s="20">
        <f>ARCH!K34</f>
        <v>0</v>
      </c>
      <c r="G36" s="80" t="e">
        <f>ARCH!L34</f>
        <v>#DIV/0!</v>
      </c>
      <c r="H36" s="20">
        <f>ARCH!M34</f>
        <v>0</v>
      </c>
      <c r="I36" s="20">
        <f>ARCH!N34</f>
        <v>0</v>
      </c>
      <c r="J36" s="80">
        <f>ARCH!O34</f>
        <v>0</v>
      </c>
    </row>
    <row r="37" spans="1:10" ht="12.75">
      <c r="A37" s="19" t="s">
        <v>313</v>
      </c>
      <c r="B37" s="20">
        <f>ARCH!G39</f>
        <v>0</v>
      </c>
      <c r="C37" s="20">
        <f>ARCH!H39</f>
        <v>0</v>
      </c>
      <c r="D37" s="20">
        <f>ARCH!I39</f>
        <v>0</v>
      </c>
      <c r="E37" s="20">
        <f>ARCH!J39</f>
        <v>0</v>
      </c>
      <c r="F37" s="20">
        <f>ARCH!K39</f>
        <v>0</v>
      </c>
      <c r="G37" s="80" t="e">
        <f>ARCH!L39</f>
        <v>#DIV/0!</v>
      </c>
      <c r="H37" s="20">
        <f>ARCH!M39</f>
        <v>0</v>
      </c>
      <c r="I37" s="20">
        <f>ARCH!N39</f>
        <v>0</v>
      </c>
      <c r="J37" s="80">
        <f>ARCH!O39</f>
        <v>0</v>
      </c>
    </row>
    <row r="38" spans="1:10" ht="12.75">
      <c r="A38" s="19" t="s">
        <v>314</v>
      </c>
      <c r="B38" s="20">
        <f>ARCH!G44</f>
        <v>0</v>
      </c>
      <c r="C38" s="20">
        <f>ARCH!H44</f>
        <v>0</v>
      </c>
      <c r="D38" s="20">
        <f>ARCH!I44</f>
        <v>0</v>
      </c>
      <c r="E38" s="20">
        <f>ARCH!J44</f>
        <v>0</v>
      </c>
      <c r="F38" s="20">
        <f>ARCH!K44</f>
        <v>0</v>
      </c>
      <c r="G38" s="80" t="e">
        <f>ARCH!L44</f>
        <v>#DIV/0!</v>
      </c>
      <c r="H38" s="20">
        <f>ARCH!M44</f>
        <v>0</v>
      </c>
      <c r="I38" s="20">
        <f>ARCH!N44</f>
        <v>0</v>
      </c>
      <c r="J38" s="80">
        <f>ARCH!O44</f>
        <v>0</v>
      </c>
    </row>
    <row r="39" spans="1:10" ht="12.75">
      <c r="A39" s="19" t="s">
        <v>315</v>
      </c>
      <c r="B39" s="20">
        <f>ARCH!G50</f>
        <v>0</v>
      </c>
      <c r="C39" s="20">
        <f>ARCH!H50</f>
        <v>0</v>
      </c>
      <c r="D39" s="20">
        <f>ARCH!I50</f>
        <v>0</v>
      </c>
      <c r="E39" s="20">
        <f>ARCH!J50</f>
        <v>0</v>
      </c>
      <c r="F39" s="20">
        <f>ARCH!K50</f>
        <v>0</v>
      </c>
      <c r="G39" s="80" t="e">
        <f>ARCH!L50</f>
        <v>#DIV/0!</v>
      </c>
      <c r="H39" s="20">
        <f>ARCH!M50</f>
        <v>0</v>
      </c>
      <c r="I39" s="20">
        <f>ARCH!N50</f>
        <v>0</v>
      </c>
      <c r="J39" s="80">
        <f>ARCH!O50</f>
        <v>0</v>
      </c>
    </row>
    <row r="40" spans="1:10" ht="12.75">
      <c r="A40" s="19" t="s">
        <v>324</v>
      </c>
      <c r="B40" s="20">
        <f>ARCH!G54</f>
        <v>0</v>
      </c>
      <c r="C40" s="20">
        <f>ARCH!H54</f>
        <v>0</v>
      </c>
      <c r="D40" s="20">
        <f>ARCH!I54</f>
        <v>0</v>
      </c>
      <c r="E40" s="20">
        <f>ARCH!J54</f>
        <v>0</v>
      </c>
      <c r="F40" s="20">
        <f>ARCH!K54</f>
        <v>0</v>
      </c>
      <c r="G40" s="80" t="e">
        <f>ARCH!L54</f>
        <v>#DIV/0!</v>
      </c>
      <c r="H40" s="20">
        <f>ARCH!M54</f>
        <v>0</v>
      </c>
      <c r="I40" s="20">
        <f>ARCH!N54</f>
        <v>0</v>
      </c>
      <c r="J40" s="80">
        <f>ARCH!O54</f>
        <v>0</v>
      </c>
    </row>
    <row r="41" spans="1:10" ht="12.75">
      <c r="A41" s="19" t="s">
        <v>325</v>
      </c>
      <c r="B41" s="20">
        <f>ARCH!G60</f>
        <v>0</v>
      </c>
      <c r="C41" s="20">
        <f>ARCH!H60</f>
        <v>0</v>
      </c>
      <c r="D41" s="20">
        <f>ARCH!I60</f>
        <v>0</v>
      </c>
      <c r="E41" s="20">
        <f>ARCH!J60</f>
        <v>0</v>
      </c>
      <c r="F41" s="20">
        <f>ARCH!K60</f>
        <v>0</v>
      </c>
      <c r="G41" s="80" t="e">
        <f>ARCH!L60</f>
        <v>#DIV/0!</v>
      </c>
      <c r="H41" s="20">
        <f>ARCH!M60</f>
        <v>0</v>
      </c>
      <c r="I41" s="20">
        <f>ARCH!N60</f>
        <v>0</v>
      </c>
      <c r="J41" s="80">
        <f>ARCH!O60</f>
        <v>0</v>
      </c>
    </row>
    <row r="42" spans="1:10" ht="12.75">
      <c r="A42" s="19" t="s">
        <v>316</v>
      </c>
      <c r="B42" s="20">
        <f>ARCH!G67</f>
        <v>0</v>
      </c>
      <c r="C42" s="20">
        <f>ARCH!H67</f>
        <v>0</v>
      </c>
      <c r="D42" s="20">
        <f>ARCH!I67</f>
        <v>0</v>
      </c>
      <c r="E42" s="20">
        <f>ARCH!J67</f>
        <v>0</v>
      </c>
      <c r="F42" s="20">
        <f>ARCH!K67</f>
        <v>0</v>
      </c>
      <c r="G42" s="80" t="e">
        <f>ARCH!L67</f>
        <v>#DIV/0!</v>
      </c>
      <c r="H42" s="20">
        <f>ARCH!M67</f>
        <v>0</v>
      </c>
      <c r="I42" s="20">
        <f>ARCH!N67</f>
        <v>0</v>
      </c>
      <c r="J42" s="80">
        <f>ARCH!O67</f>
        <v>0</v>
      </c>
    </row>
    <row r="43" spans="1:10" ht="12.75">
      <c r="A43" s="19" t="s">
        <v>320</v>
      </c>
      <c r="B43" s="20">
        <f>ARCH!G73</f>
        <v>0</v>
      </c>
      <c r="C43" s="20">
        <f>ARCH!H73</f>
        <v>0</v>
      </c>
      <c r="D43" s="20">
        <f>ARCH!I73</f>
        <v>0</v>
      </c>
      <c r="E43" s="20">
        <f>ARCH!J73</f>
        <v>0</v>
      </c>
      <c r="F43" s="20">
        <f>ARCH!K73</f>
        <v>0</v>
      </c>
      <c r="G43" s="80" t="e">
        <f>ARCH!L73</f>
        <v>#DIV/0!</v>
      </c>
      <c r="H43" s="20">
        <f>ARCH!M73</f>
        <v>0</v>
      </c>
      <c r="I43" s="20">
        <f>ARCH!N73</f>
        <v>0</v>
      </c>
      <c r="J43" s="80">
        <f>ARCH!O73</f>
        <v>0</v>
      </c>
    </row>
    <row r="44" spans="1:10" ht="12.75">
      <c r="A44" s="19" t="s">
        <v>317</v>
      </c>
      <c r="B44" s="20">
        <f>ARCH!G78</f>
        <v>0</v>
      </c>
      <c r="C44" s="20">
        <f>ARCH!H78</f>
        <v>0</v>
      </c>
      <c r="D44" s="20">
        <f>ARCH!I78</f>
        <v>0</v>
      </c>
      <c r="E44" s="20">
        <f>ARCH!J78</f>
        <v>0</v>
      </c>
      <c r="F44" s="20">
        <f>ARCH!K78</f>
        <v>0</v>
      </c>
      <c r="G44" s="80" t="e">
        <f>ARCH!L78</f>
        <v>#DIV/0!</v>
      </c>
      <c r="H44" s="20">
        <f>ARCH!M78</f>
        <v>0</v>
      </c>
      <c r="I44" s="20">
        <f>ARCH!N78</f>
        <v>0</v>
      </c>
      <c r="J44" s="80">
        <f>ARCH!O78</f>
        <v>0</v>
      </c>
    </row>
    <row r="45" spans="1:10" ht="12.75">
      <c r="A45" s="19" t="s">
        <v>318</v>
      </c>
      <c r="B45" s="20">
        <f>ARCH!G83</f>
        <v>0</v>
      </c>
      <c r="C45" s="20">
        <f>ARCH!H83</f>
        <v>0</v>
      </c>
      <c r="D45" s="20">
        <f>ARCH!I83</f>
        <v>0</v>
      </c>
      <c r="E45" s="20">
        <f>ARCH!J83</f>
        <v>0</v>
      </c>
      <c r="F45" s="20">
        <f>ARCH!K83</f>
        <v>0</v>
      </c>
      <c r="G45" s="80" t="e">
        <f>ARCH!L83</f>
        <v>#DIV/0!</v>
      </c>
      <c r="H45" s="20">
        <f>ARCH!M83</f>
        <v>0</v>
      </c>
      <c r="I45" s="20">
        <f>ARCH!N83</f>
        <v>0</v>
      </c>
      <c r="J45" s="80">
        <f>ARCH!O83</f>
        <v>0</v>
      </c>
    </row>
    <row r="46" spans="1:10" ht="12.75">
      <c r="A46" s="19" t="s">
        <v>326</v>
      </c>
      <c r="B46" s="20">
        <f>ARCH!G89</f>
        <v>0</v>
      </c>
      <c r="C46" s="20">
        <f>ARCH!H89</f>
        <v>0</v>
      </c>
      <c r="D46" s="20">
        <f>ARCH!I89</f>
        <v>0</v>
      </c>
      <c r="E46" s="20">
        <f>ARCH!J89</f>
        <v>0</v>
      </c>
      <c r="F46" s="20">
        <f>ARCH!K89</f>
        <v>0</v>
      </c>
      <c r="G46" s="80" t="e">
        <f>ARCH!L89</f>
        <v>#DIV/0!</v>
      </c>
      <c r="H46" s="20">
        <f>ARCH!M89</f>
        <v>0</v>
      </c>
      <c r="I46" s="20">
        <f>ARCH!N89</f>
        <v>0</v>
      </c>
      <c r="J46" s="80">
        <f>ARCH!O89</f>
        <v>0</v>
      </c>
    </row>
    <row r="47" spans="1:10" ht="12.75">
      <c r="A47" s="19" t="s">
        <v>319</v>
      </c>
      <c r="B47" s="20">
        <f>ARCH!G94</f>
        <v>0</v>
      </c>
      <c r="C47" s="20">
        <f>ARCH!H94</f>
        <v>0</v>
      </c>
      <c r="D47" s="20">
        <f>ARCH!I94</f>
        <v>0</v>
      </c>
      <c r="E47" s="20">
        <f>ARCH!J94</f>
        <v>0</v>
      </c>
      <c r="F47" s="20">
        <f>ARCH!K94</f>
        <v>0</v>
      </c>
      <c r="G47" s="80" t="e">
        <f>ARCH!L94</f>
        <v>#DIV/0!</v>
      </c>
      <c r="H47" s="20">
        <f>ARCH!M94</f>
        <v>0</v>
      </c>
      <c r="I47" s="20">
        <f>ARCH!N94</f>
        <v>0</v>
      </c>
      <c r="J47" s="80">
        <f>ARCH!O94</f>
        <v>0</v>
      </c>
    </row>
    <row r="48" spans="1:10" ht="12.75">
      <c r="A48" s="16" t="s">
        <v>357</v>
      </c>
      <c r="B48" s="17">
        <f>ARCH!G98</f>
        <v>16550</v>
      </c>
      <c r="C48" s="17">
        <f>ARCH!H98</f>
        <v>16550</v>
      </c>
      <c r="D48" s="17">
        <f>ARCH!I98</f>
        <v>16550</v>
      </c>
      <c r="E48" s="17">
        <f>ARCH!J98</f>
        <v>0</v>
      </c>
      <c r="F48" s="17">
        <f>ARCH!K98</f>
        <v>16550</v>
      </c>
      <c r="G48" s="79">
        <f>ARCH!L98</f>
        <v>0.3</v>
      </c>
      <c r="H48" s="17">
        <f>ARCH!M98</f>
        <v>4965</v>
      </c>
      <c r="I48" s="257">
        <f>ARCH!N98</f>
        <v>4166.290872701512</v>
      </c>
      <c r="J48" s="266">
        <f>ARCH!O98</f>
        <v>0.2517396297704841</v>
      </c>
    </row>
    <row r="50" spans="1:10" ht="12.75">
      <c r="A50" s="297" t="s">
        <v>359</v>
      </c>
      <c r="B50" s="297"/>
      <c r="C50" s="297"/>
      <c r="D50" s="297"/>
      <c r="E50" s="297"/>
      <c r="F50" s="297"/>
      <c r="G50" s="297"/>
      <c r="H50" s="297"/>
      <c r="I50" s="297"/>
      <c r="J50" s="297"/>
    </row>
    <row r="51" spans="1:10" ht="63.75">
      <c r="A51" s="4" t="s">
        <v>361</v>
      </c>
      <c r="B51" s="4" t="s">
        <v>330</v>
      </c>
      <c r="C51" s="4" t="s">
        <v>331</v>
      </c>
      <c r="D51" s="4" t="s">
        <v>332</v>
      </c>
      <c r="E51" s="4" t="s">
        <v>333</v>
      </c>
      <c r="F51" s="4" t="s">
        <v>354</v>
      </c>
      <c r="G51" s="4" t="s">
        <v>353</v>
      </c>
      <c r="H51" s="4" t="s">
        <v>355</v>
      </c>
      <c r="I51" s="252" t="s">
        <v>869</v>
      </c>
      <c r="J51" s="264" t="s">
        <v>870</v>
      </c>
    </row>
    <row r="52" spans="1:10" ht="12.75">
      <c r="A52" s="19" t="s">
        <v>321</v>
      </c>
      <c r="B52" s="20">
        <f>PSAE!G12</f>
        <v>44098</v>
      </c>
      <c r="C52" s="20">
        <f>PSAE!H12</f>
        <v>44098</v>
      </c>
      <c r="D52" s="20">
        <f>PSAE!I12</f>
        <v>44098</v>
      </c>
      <c r="E52" s="20">
        <f>PSAE!J12</f>
        <v>0</v>
      </c>
      <c r="F52" s="20">
        <f>PSAE!K12</f>
        <v>44098</v>
      </c>
      <c r="G52" s="80">
        <f>PSAE!L12</f>
        <v>0.5</v>
      </c>
      <c r="H52" s="20">
        <f>PSAE!M12</f>
        <v>22049</v>
      </c>
      <c r="I52" s="20">
        <f>PSAE!N12</f>
        <v>18502.023656031346</v>
      </c>
      <c r="J52" s="80">
        <f>PSAE!O12</f>
        <v>0.4195660496174735</v>
      </c>
    </row>
    <row r="53" spans="1:10" ht="12.75">
      <c r="A53" s="19" t="s">
        <v>322</v>
      </c>
      <c r="B53" s="20">
        <f>PSAE!G16</f>
        <v>0</v>
      </c>
      <c r="C53" s="20">
        <f>PSAE!H16</f>
        <v>0</v>
      </c>
      <c r="D53" s="20">
        <f>PSAE!I16</f>
        <v>0</v>
      </c>
      <c r="E53" s="20">
        <f>PSAE!J16</f>
        <v>0</v>
      </c>
      <c r="F53" s="20">
        <f>PSAE!K16</f>
        <v>0</v>
      </c>
      <c r="G53" s="80" t="e">
        <f>PSAE!L16</f>
        <v>#DIV/0!</v>
      </c>
      <c r="H53" s="20">
        <f>PSAE!M16</f>
        <v>0</v>
      </c>
      <c r="I53" s="20">
        <f>PSAE!N16</f>
        <v>0</v>
      </c>
      <c r="J53" s="80">
        <f>PSAE!O16</f>
        <v>0</v>
      </c>
    </row>
    <row r="54" spans="1:10" ht="12.75">
      <c r="A54" s="19" t="s">
        <v>323</v>
      </c>
      <c r="B54" s="20">
        <f>PSAE!G21</f>
        <v>25860.02</v>
      </c>
      <c r="C54" s="20">
        <f>PSAE!H21</f>
        <v>25860.02</v>
      </c>
      <c r="D54" s="20">
        <f>PSAE!I21</f>
        <v>25860.02</v>
      </c>
      <c r="E54" s="20">
        <f>PSAE!J21</f>
        <v>0</v>
      </c>
      <c r="F54" s="20">
        <f>PSAE!K21</f>
        <v>25860.02</v>
      </c>
      <c r="G54" s="80">
        <f>PSAE!L21</f>
        <v>0.4000000000000001</v>
      </c>
      <c r="H54" s="20">
        <f>PSAE!M21</f>
        <v>10344.008000000002</v>
      </c>
      <c r="I54" s="20">
        <f>PSAE!N21</f>
        <v>8679.989147543085</v>
      </c>
      <c r="J54" s="80">
        <f>PSAE!O21</f>
        <v>0.33565283969397874</v>
      </c>
    </row>
    <row r="55" spans="1:10" ht="12.75">
      <c r="A55" s="19" t="s">
        <v>307</v>
      </c>
      <c r="B55" s="20">
        <f>PSAE!G27</f>
        <v>0</v>
      </c>
      <c r="C55" s="20">
        <f>PSAE!H27</f>
        <v>0</v>
      </c>
      <c r="D55" s="20">
        <f>PSAE!I27</f>
        <v>0</v>
      </c>
      <c r="E55" s="20">
        <f>PSAE!J27</f>
        <v>0</v>
      </c>
      <c r="F55" s="20">
        <f>PSAE!K27</f>
        <v>0</v>
      </c>
      <c r="G55" s="80" t="e">
        <f>PSAE!L27</f>
        <v>#DIV/0!</v>
      </c>
      <c r="H55" s="20">
        <f>PSAE!M27</f>
        <v>0</v>
      </c>
      <c r="I55" s="20">
        <f>PSAE!N27</f>
        <v>0</v>
      </c>
      <c r="J55" s="80">
        <f>PSAE!O27</f>
        <v>0</v>
      </c>
    </row>
    <row r="56" spans="1:10" ht="12.75">
      <c r="A56" s="19" t="s">
        <v>308</v>
      </c>
      <c r="B56" s="20">
        <f>PSAE!G39</f>
        <v>426092.44999999995</v>
      </c>
      <c r="C56" s="20">
        <f>PSAE!H39</f>
        <v>384963.42</v>
      </c>
      <c r="D56" s="20">
        <f>PSAE!I39</f>
        <v>367115.42</v>
      </c>
      <c r="E56" s="20">
        <f>PSAE!J39</f>
        <v>200875.46</v>
      </c>
      <c r="F56" s="20">
        <f>PSAE!K39</f>
        <v>225011.96000000002</v>
      </c>
      <c r="G56" s="80">
        <f>PSAE!L39</f>
        <v>0.478954767559911</v>
      </c>
      <c r="H56" s="20">
        <f>PSAE!M39</f>
        <v>107770.551</v>
      </c>
      <c r="I56" s="20">
        <f>PSAE!N39</f>
        <v>90433.72869633691</v>
      </c>
      <c r="J56" s="80">
        <f>PSAE!O39</f>
        <v>0.4019063195411342</v>
      </c>
    </row>
    <row r="57" spans="1:10" ht="12.75">
      <c r="A57" s="19" t="s">
        <v>356</v>
      </c>
      <c r="B57" s="20">
        <f>PSAE!G43</f>
        <v>0</v>
      </c>
      <c r="C57" s="20">
        <f>PSAE!H43</f>
        <v>0</v>
      </c>
      <c r="D57" s="20">
        <f>PSAE!I43</f>
        <v>0</v>
      </c>
      <c r="E57" s="20">
        <f>PSAE!J43</f>
        <v>0</v>
      </c>
      <c r="F57" s="20">
        <f>PSAE!K43</f>
        <v>0</v>
      </c>
      <c r="G57" s="80" t="e">
        <f>PSAE!L43</f>
        <v>#DIV/0!</v>
      </c>
      <c r="H57" s="20">
        <f>PSAE!M43</f>
        <v>0</v>
      </c>
      <c r="I57" s="20">
        <f>PSAE!N43</f>
        <v>0</v>
      </c>
      <c r="J57" s="80">
        <f>PSAE!O43</f>
        <v>0</v>
      </c>
    </row>
    <row r="58" spans="1:10" ht="12.75">
      <c r="A58" s="19" t="s">
        <v>313</v>
      </c>
      <c r="B58" s="20">
        <f>PSAE!G47</f>
        <v>0</v>
      </c>
      <c r="C58" s="20">
        <f>PSAE!H47</f>
        <v>0</v>
      </c>
      <c r="D58" s="20">
        <f>PSAE!I47</f>
        <v>0</v>
      </c>
      <c r="E58" s="20">
        <f>PSAE!J47</f>
        <v>0</v>
      </c>
      <c r="F58" s="20">
        <f>PSAE!K47</f>
        <v>0</v>
      </c>
      <c r="G58" s="80" t="e">
        <f>PSAE!L47</f>
        <v>#DIV/0!</v>
      </c>
      <c r="H58" s="20">
        <f>PSAE!M47</f>
        <v>0</v>
      </c>
      <c r="I58" s="20">
        <f>PSAE!N47</f>
        <v>0</v>
      </c>
      <c r="J58" s="80">
        <f>PSAE!O47</f>
        <v>0</v>
      </c>
    </row>
    <row r="59" spans="1:10" ht="12.75">
      <c r="A59" s="19" t="s">
        <v>314</v>
      </c>
      <c r="B59" s="20">
        <f>PSAE!G51</f>
        <v>103682.45</v>
      </c>
      <c r="C59" s="20">
        <f>PSAE!H51</f>
        <v>103682.45</v>
      </c>
      <c r="D59" s="20">
        <f>PSAE!I51</f>
        <v>103682.45</v>
      </c>
      <c r="E59" s="20">
        <f>PSAE!J51</f>
        <v>0</v>
      </c>
      <c r="F59" s="20">
        <f>PSAE!K51</f>
        <v>103682.45</v>
      </c>
      <c r="G59" s="80">
        <f>PSAE!L51</f>
        <v>0.3</v>
      </c>
      <c r="H59" s="20">
        <f>PSAE!M51</f>
        <v>31104.734999999997</v>
      </c>
      <c r="I59" s="20">
        <f>PSAE!N51</f>
        <v>26100.981576696726</v>
      </c>
      <c r="J59" s="80">
        <f>PSAE!O51</f>
        <v>0.2517396297704841</v>
      </c>
    </row>
    <row r="60" spans="1:10" ht="12.75">
      <c r="A60" s="19" t="s">
        <v>315</v>
      </c>
      <c r="B60" s="20">
        <f>PSAE!G56</f>
        <v>87776.13</v>
      </c>
      <c r="C60" s="20">
        <f>PSAE!H56</f>
        <v>87776.13</v>
      </c>
      <c r="D60" s="20">
        <f>PSAE!I56</f>
        <v>0</v>
      </c>
      <c r="E60" s="20">
        <f>PSAE!J56</f>
        <v>0</v>
      </c>
      <c r="F60" s="20">
        <f>PSAE!K56</f>
        <v>87776.13</v>
      </c>
      <c r="G60" s="80">
        <f>PSAE!L56</f>
        <v>0.3961265095647302</v>
      </c>
      <c r="H60" s="20">
        <f>PSAE!M56</f>
        <v>34770.452000000005</v>
      </c>
      <c r="I60" s="20">
        <f>PSAE!N56</f>
        <v>29177.002378107965</v>
      </c>
      <c r="J60" s="80">
        <f>PSAE!O56</f>
        <v>0.33240246953366437</v>
      </c>
    </row>
    <row r="61" spans="1:10" ht="12.75">
      <c r="A61" s="19" t="s">
        <v>324</v>
      </c>
      <c r="B61" s="20">
        <f>PSAE!G60</f>
        <v>0</v>
      </c>
      <c r="C61" s="20">
        <f>PSAE!H60</f>
        <v>0</v>
      </c>
      <c r="D61" s="20">
        <f>PSAE!I60</f>
        <v>0</v>
      </c>
      <c r="E61" s="20">
        <f>PSAE!J60</f>
        <v>0</v>
      </c>
      <c r="F61" s="20">
        <f>PSAE!K60</f>
        <v>0</v>
      </c>
      <c r="G61" s="80" t="e">
        <f>PSAE!L60</f>
        <v>#DIV/0!</v>
      </c>
      <c r="H61" s="20">
        <f>PSAE!M60</f>
        <v>0</v>
      </c>
      <c r="I61" s="20">
        <f>PSAE!N60</f>
        <v>0</v>
      </c>
      <c r="J61" s="80">
        <f>PSAE!O60</f>
        <v>0</v>
      </c>
    </row>
    <row r="62" spans="1:10" ht="12.75">
      <c r="A62" s="19" t="s">
        <v>325</v>
      </c>
      <c r="B62" s="20">
        <f>PSAE!G64</f>
        <v>0</v>
      </c>
      <c r="C62" s="20">
        <f>PSAE!H64</f>
        <v>0</v>
      </c>
      <c r="D62" s="20">
        <f>PSAE!I64</f>
        <v>0</v>
      </c>
      <c r="E62" s="20">
        <f>PSAE!J64</f>
        <v>0</v>
      </c>
      <c r="F62" s="20">
        <f>PSAE!K64</f>
        <v>0</v>
      </c>
      <c r="G62" s="80" t="e">
        <f>PSAE!L64</f>
        <v>#DIV/0!</v>
      </c>
      <c r="H62" s="20">
        <f>PSAE!M64</f>
        <v>0</v>
      </c>
      <c r="I62" s="20">
        <f>PSAE!N64</f>
        <v>0</v>
      </c>
      <c r="J62" s="80">
        <f>PSAE!O64</f>
        <v>0</v>
      </c>
    </row>
    <row r="63" spans="1:10" ht="12.75">
      <c r="A63" s="19" t="s">
        <v>316</v>
      </c>
      <c r="B63" s="20">
        <f>PSAE!G68</f>
        <v>161468.78</v>
      </c>
      <c r="C63" s="20">
        <f>PSAE!H68</f>
        <v>161468.78</v>
      </c>
      <c r="D63" s="20">
        <f>PSAE!I68</f>
        <v>161468.78</v>
      </c>
      <c r="E63" s="20">
        <f>PSAE!J68</f>
        <v>0</v>
      </c>
      <c r="F63" s="20">
        <f>PSAE!K68</f>
        <v>161468.78</v>
      </c>
      <c r="G63" s="80">
        <f>PSAE!L68</f>
        <v>0.4</v>
      </c>
      <c r="H63" s="20">
        <f>PSAE!M68</f>
        <v>64587.512</v>
      </c>
      <c r="I63" s="20">
        <f>PSAE!N68</f>
        <v>54197.45452892233</v>
      </c>
      <c r="J63" s="80">
        <f>PSAE!O68</f>
        <v>0.3356528396939788</v>
      </c>
    </row>
    <row r="64" spans="1:10" ht="12.75">
      <c r="A64" s="19" t="s">
        <v>320</v>
      </c>
      <c r="B64" s="20">
        <f>PSAE!G74</f>
        <v>125999.97</v>
      </c>
      <c r="C64" s="20">
        <f>PSAE!H74</f>
        <v>119957.43</v>
      </c>
      <c r="D64" s="20">
        <f>PSAE!I74</f>
        <v>0</v>
      </c>
      <c r="E64" s="20">
        <f>PSAE!J74</f>
        <v>0</v>
      </c>
      <c r="F64" s="20">
        <f>PSAE!K74</f>
        <v>119957.43</v>
      </c>
      <c r="G64" s="80">
        <f>PSAE!L74</f>
        <v>0.39999999999999997</v>
      </c>
      <c r="H64" s="20">
        <f>PSAE!M74</f>
        <v>47982.971999999994</v>
      </c>
      <c r="I64" s="20">
        <f>PSAE!N74</f>
        <v>40264.05202189168</v>
      </c>
      <c r="J64" s="80">
        <f>PSAE!O74</f>
        <v>0.3356528396939788</v>
      </c>
    </row>
    <row r="65" spans="1:10" ht="12.75">
      <c r="A65" s="19" t="s">
        <v>317</v>
      </c>
      <c r="B65" s="20">
        <f>PSAE!G78</f>
        <v>0</v>
      </c>
      <c r="C65" s="20">
        <f>PSAE!H78</f>
        <v>0</v>
      </c>
      <c r="D65" s="20">
        <f>PSAE!I78</f>
        <v>0</v>
      </c>
      <c r="E65" s="20">
        <f>PSAE!J78</f>
        <v>0</v>
      </c>
      <c r="F65" s="20">
        <f>PSAE!K78</f>
        <v>0</v>
      </c>
      <c r="G65" s="80" t="e">
        <f>PSAE!L78</f>
        <v>#DIV/0!</v>
      </c>
      <c r="H65" s="20">
        <f>PSAE!M78</f>
        <v>0</v>
      </c>
      <c r="I65" s="20">
        <f>PSAE!N78</f>
        <v>0</v>
      </c>
      <c r="J65" s="80">
        <f>PSAE!O78</f>
        <v>0</v>
      </c>
    </row>
    <row r="66" spans="1:10" ht="12.75">
      <c r="A66" s="19" t="s">
        <v>318</v>
      </c>
      <c r="B66" s="20">
        <f>PSAE!G93</f>
        <v>225917.33000000002</v>
      </c>
      <c r="C66" s="20">
        <f>PSAE!H93</f>
        <v>225917.33000000002</v>
      </c>
      <c r="D66" s="20">
        <f>PSAE!I93</f>
        <v>222608.21000000002</v>
      </c>
      <c r="E66" s="20">
        <f>PSAE!J93</f>
        <v>5164.57</v>
      </c>
      <c r="F66" s="20">
        <f>PSAE!K93</f>
        <v>217443.64</v>
      </c>
      <c r="G66" s="80">
        <f>PSAE!L93</f>
        <v>0.4837093878671273</v>
      </c>
      <c r="H66" s="20">
        <f>PSAE!M93</f>
        <v>105179.53</v>
      </c>
      <c r="I66" s="20">
        <f>PSAE!N93</f>
        <v>88259.51980544509</v>
      </c>
      <c r="J66" s="80">
        <f>PSAE!O93</f>
        <v>0.40589607406059375</v>
      </c>
    </row>
    <row r="67" spans="1:10" ht="12.75">
      <c r="A67" s="19" t="s">
        <v>326</v>
      </c>
      <c r="B67" s="20">
        <f>PSAE!G106</f>
        <v>697323.03</v>
      </c>
      <c r="C67" s="20">
        <f>PSAE!H106</f>
        <v>798434.96</v>
      </c>
      <c r="D67" s="20">
        <f>PSAE!I106</f>
        <v>0</v>
      </c>
      <c r="E67" s="20">
        <f>PSAE!J106</f>
        <v>3000</v>
      </c>
      <c r="F67" s="20">
        <f>PSAE!K106</f>
        <v>795434.96</v>
      </c>
      <c r="G67" s="80">
        <f>PSAE!L106</f>
        <v>0.36768333642262846</v>
      </c>
      <c r="H67" s="20">
        <f>PSAE!M106</f>
        <v>292468.18</v>
      </c>
      <c r="I67" s="20">
        <f>PSAE!N106</f>
        <v>245419.43784282432</v>
      </c>
      <c r="J67" s="80">
        <f>PSAE!O106</f>
        <v>0.30853488994602946</v>
      </c>
    </row>
    <row r="68" spans="1:10" ht="12.75">
      <c r="A68" s="19" t="s">
        <v>319</v>
      </c>
      <c r="B68" s="20">
        <f>PSAE!G113</f>
        <v>331701.39</v>
      </c>
      <c r="C68" s="20">
        <f>PSAE!H113</f>
        <v>334209.65</v>
      </c>
      <c r="D68" s="20">
        <f>PSAE!I113</f>
        <v>0</v>
      </c>
      <c r="E68" s="20">
        <f>PSAE!J113</f>
        <v>0</v>
      </c>
      <c r="F68" s="20">
        <f>PSAE!K113</f>
        <v>334639.65</v>
      </c>
      <c r="G68" s="80">
        <f>PSAE!L113</f>
        <v>0.38218374899686874</v>
      </c>
      <c r="H68" s="20">
        <f>PSAE!M113</f>
        <v>127893.83600000001</v>
      </c>
      <c r="I68" s="20">
        <f>PSAE!N113</f>
        <v>107319.82308189003</v>
      </c>
      <c r="J68" s="80">
        <f>PSAE!O113</f>
        <v>0.3207026515892245</v>
      </c>
    </row>
    <row r="69" spans="1:10" ht="12.75">
      <c r="A69" s="16" t="s">
        <v>357</v>
      </c>
      <c r="B69" s="17">
        <f>PSAE!G117</f>
        <v>2229919.55</v>
      </c>
      <c r="C69" s="17">
        <f>PSAE!H117</f>
        <v>2286368.17</v>
      </c>
      <c r="D69" s="17">
        <f>PSAE!I117</f>
        <v>924832.8800000001</v>
      </c>
      <c r="E69" s="17">
        <f>PSAE!J117</f>
        <v>209040.03</v>
      </c>
      <c r="F69" s="17">
        <f>PSAE!K117</f>
        <v>2115373.02</v>
      </c>
      <c r="G69" s="79">
        <f>PSAE!L117</f>
        <v>0.3990552815124776</v>
      </c>
      <c r="H69" s="17">
        <f>PSAE!M117</f>
        <v>844150.776</v>
      </c>
      <c r="I69" s="257">
        <f>PSAE!N117</f>
        <v>708354.0127356894</v>
      </c>
      <c r="J69" s="266">
        <f>PSAE!O117</f>
        <v>0.33486009608635803</v>
      </c>
    </row>
    <row r="71" spans="1:10" ht="12.75">
      <c r="A71" s="294" t="s">
        <v>360</v>
      </c>
      <c r="B71" s="295"/>
      <c r="C71" s="295"/>
      <c r="D71" s="295"/>
      <c r="E71" s="295"/>
      <c r="F71" s="295"/>
      <c r="G71" s="295"/>
      <c r="H71" s="295"/>
      <c r="I71" s="295"/>
      <c r="J71" s="296"/>
    </row>
    <row r="72" spans="1:10" ht="63.75">
      <c r="A72" s="53" t="s">
        <v>361</v>
      </c>
      <c r="B72" s="53" t="s">
        <v>330</v>
      </c>
      <c r="C72" s="53" t="s">
        <v>331</v>
      </c>
      <c r="D72" s="53" t="s">
        <v>332</v>
      </c>
      <c r="E72" s="53" t="s">
        <v>333</v>
      </c>
      <c r="F72" s="53" t="s">
        <v>354</v>
      </c>
      <c r="G72" s="53" t="s">
        <v>353</v>
      </c>
      <c r="H72" s="53" t="s">
        <v>355</v>
      </c>
      <c r="I72" s="252" t="s">
        <v>869</v>
      </c>
      <c r="J72" s="264" t="s">
        <v>870</v>
      </c>
    </row>
    <row r="73" spans="1:10" ht="12.75">
      <c r="A73" s="69" t="s">
        <v>321</v>
      </c>
      <c r="B73" s="20">
        <f>B8+B31+B52</f>
        <v>1147115.91</v>
      </c>
      <c r="C73" s="20">
        <f>C8+C31+C52</f>
        <v>1147115.91</v>
      </c>
      <c r="D73" s="20">
        <f>D8+D31+D52</f>
        <v>937498.08</v>
      </c>
      <c r="E73" s="20">
        <f>E8+E31+E52</f>
        <v>28890.08</v>
      </c>
      <c r="F73" s="20">
        <f>F8+F31+F52</f>
        <v>908607.6</v>
      </c>
      <c r="G73" s="80">
        <f>H73/F73</f>
        <v>0.4028226453311638</v>
      </c>
      <c r="H73" s="20">
        <f aca="true" t="shared" si="0" ref="H73:H89">H8+H31+H52</f>
        <v>366007.71699999995</v>
      </c>
      <c r="I73" s="20">
        <f aca="true" t="shared" si="1" ref="I73:I89">I8+I31+I52</f>
        <v>307128.82390240044</v>
      </c>
      <c r="J73" s="80">
        <f aca="true" t="shared" si="2" ref="J73:J90">I73/F73</f>
        <v>0.33802141199611413</v>
      </c>
    </row>
    <row r="74" spans="1:10" ht="12.75">
      <c r="A74" s="69" t="s">
        <v>322</v>
      </c>
      <c r="B74" s="20">
        <f aca="true" t="shared" si="3" ref="B74:C89">B9+B32+B53</f>
        <v>292418.12</v>
      </c>
      <c r="C74" s="20">
        <f t="shared" si="3"/>
        <v>292418.12</v>
      </c>
      <c r="D74" s="20">
        <f aca="true" t="shared" si="4" ref="D74:F89">D9+D32+D53</f>
        <v>292418.12</v>
      </c>
      <c r="E74" s="20">
        <f t="shared" si="4"/>
        <v>16981.27</v>
      </c>
      <c r="F74" s="20">
        <f t="shared" si="4"/>
        <v>275436.85</v>
      </c>
      <c r="G74" s="80">
        <f aca="true" t="shared" si="5" ref="G74:G89">H74/F74</f>
        <v>1</v>
      </c>
      <c r="H74" s="20">
        <f t="shared" si="0"/>
        <v>275436.85</v>
      </c>
      <c r="I74" s="20">
        <f t="shared" si="1"/>
        <v>231127.9021471612</v>
      </c>
      <c r="J74" s="80">
        <f t="shared" si="2"/>
        <v>0.839132099234947</v>
      </c>
    </row>
    <row r="75" spans="1:10" ht="12.75">
      <c r="A75" s="69" t="s">
        <v>323</v>
      </c>
      <c r="B75" s="20">
        <f t="shared" si="3"/>
        <v>985427</v>
      </c>
      <c r="C75" s="20">
        <f t="shared" si="3"/>
        <v>743616.8</v>
      </c>
      <c r="D75" s="20">
        <f t="shared" si="4"/>
        <v>743616.8</v>
      </c>
      <c r="E75" s="20">
        <f t="shared" si="4"/>
        <v>0</v>
      </c>
      <c r="F75" s="20">
        <f t="shared" si="4"/>
        <v>743616.8</v>
      </c>
      <c r="G75" s="80">
        <f t="shared" si="5"/>
        <v>0.31392985473163054</v>
      </c>
      <c r="H75" s="20">
        <f t="shared" si="0"/>
        <v>233443.514</v>
      </c>
      <c r="I75" s="20">
        <f t="shared" si="1"/>
        <v>195889.94595560274</v>
      </c>
      <c r="J75" s="80">
        <f t="shared" si="2"/>
        <v>0.2634286180134751</v>
      </c>
    </row>
    <row r="76" spans="1:10" ht="12.75">
      <c r="A76" s="69" t="s">
        <v>307</v>
      </c>
      <c r="B76" s="20">
        <f t="shared" si="3"/>
        <v>2135778.9299999997</v>
      </c>
      <c r="C76" s="20">
        <f t="shared" si="3"/>
        <v>1595375.73</v>
      </c>
      <c r="D76" s="20">
        <f t="shared" si="4"/>
        <v>1595375.73</v>
      </c>
      <c r="E76" s="20">
        <f t="shared" si="4"/>
        <v>0</v>
      </c>
      <c r="F76" s="20">
        <f t="shared" si="4"/>
        <v>1595375.73</v>
      </c>
      <c r="G76" s="80">
        <f t="shared" si="5"/>
        <v>0.3488118068588144</v>
      </c>
      <c r="H76" s="20">
        <f t="shared" si="0"/>
        <v>556485.8910000001</v>
      </c>
      <c r="I76" s="20">
        <f t="shared" si="1"/>
        <v>466965.17390945996</v>
      </c>
      <c r="J76" s="80">
        <f t="shared" si="2"/>
        <v>0.29269918372737186</v>
      </c>
    </row>
    <row r="77" spans="1:10" ht="12.75">
      <c r="A77" s="69" t="s">
        <v>308</v>
      </c>
      <c r="B77" s="20">
        <f t="shared" si="3"/>
        <v>7138741.679999999</v>
      </c>
      <c r="C77" s="20">
        <f t="shared" si="3"/>
        <v>5879856.179999999</v>
      </c>
      <c r="D77" s="20">
        <f t="shared" si="4"/>
        <v>2413694.71</v>
      </c>
      <c r="E77" s="20">
        <f t="shared" si="4"/>
        <v>482383.55000000005</v>
      </c>
      <c r="F77" s="20">
        <f t="shared" si="4"/>
        <v>5719904.719999999</v>
      </c>
      <c r="G77" s="80">
        <f t="shared" si="5"/>
        <v>0.3258340884083818</v>
      </c>
      <c r="H77" s="20">
        <f t="shared" si="0"/>
        <v>1863739.9402239998</v>
      </c>
      <c r="I77" s="20">
        <f t="shared" si="1"/>
        <v>1563924.0084681797</v>
      </c>
      <c r="J77" s="80">
        <f t="shared" si="2"/>
        <v>0.2734178426084307</v>
      </c>
    </row>
    <row r="78" spans="1:10" ht="12.75">
      <c r="A78" s="69" t="s">
        <v>356</v>
      </c>
      <c r="B78" s="20">
        <f t="shared" si="3"/>
        <v>45292.9</v>
      </c>
      <c r="C78" s="20">
        <f t="shared" si="3"/>
        <v>44298.89</v>
      </c>
      <c r="D78" s="20">
        <f t="shared" si="4"/>
        <v>0</v>
      </c>
      <c r="E78" s="20">
        <f t="shared" si="4"/>
        <v>0</v>
      </c>
      <c r="F78" s="20">
        <f t="shared" si="4"/>
        <v>44298.89</v>
      </c>
      <c r="G78" s="80">
        <f t="shared" si="5"/>
        <v>0.3</v>
      </c>
      <c r="H78" s="20">
        <f t="shared" si="0"/>
        <v>13289.667</v>
      </c>
      <c r="I78" s="20">
        <f t="shared" si="1"/>
        <v>11151.7861678434</v>
      </c>
      <c r="J78" s="80">
        <f t="shared" si="2"/>
        <v>0.2517396297704841</v>
      </c>
    </row>
    <row r="79" spans="1:10" ht="12.75">
      <c r="A79" s="69" t="s">
        <v>313</v>
      </c>
      <c r="B79" s="20">
        <f t="shared" si="3"/>
        <v>2173295.98</v>
      </c>
      <c r="C79" s="20">
        <f t="shared" si="3"/>
        <v>2153880.98</v>
      </c>
      <c r="D79" s="20">
        <f t="shared" si="4"/>
        <v>2153880.98</v>
      </c>
      <c r="E79" s="20">
        <f t="shared" si="4"/>
        <v>0</v>
      </c>
      <c r="F79" s="20">
        <f t="shared" si="4"/>
        <v>2153880.98</v>
      </c>
      <c r="G79" s="80">
        <f t="shared" si="5"/>
        <v>0.4409399668871211</v>
      </c>
      <c r="H79" s="20">
        <f t="shared" si="0"/>
        <v>949732.208</v>
      </c>
      <c r="I79" s="20">
        <f t="shared" si="1"/>
        <v>796950.7814100813</v>
      </c>
      <c r="J79" s="80">
        <f t="shared" si="2"/>
        <v>0.37000688005057797</v>
      </c>
    </row>
    <row r="80" spans="1:10" ht="12.75">
      <c r="A80" s="69" t="s">
        <v>314</v>
      </c>
      <c r="B80" s="20">
        <f t="shared" si="3"/>
        <v>8133251.990000001</v>
      </c>
      <c r="C80" s="20">
        <f t="shared" si="3"/>
        <v>8133251.990000001</v>
      </c>
      <c r="D80" s="20">
        <f t="shared" si="4"/>
        <v>8133251.990000001</v>
      </c>
      <c r="E80" s="20">
        <f t="shared" si="4"/>
        <v>670999.71</v>
      </c>
      <c r="F80" s="20">
        <f t="shared" si="4"/>
        <v>7462252.28</v>
      </c>
      <c r="G80" s="80">
        <f t="shared" si="5"/>
        <v>0.3385187044627764</v>
      </c>
      <c r="H80" s="20">
        <f t="shared" si="0"/>
        <v>2526111.974199999</v>
      </c>
      <c r="I80" s="20">
        <f t="shared" si="1"/>
        <v>2119741.6438129814</v>
      </c>
      <c r="J80" s="80">
        <f t="shared" si="2"/>
        <v>0.28406191110614415</v>
      </c>
    </row>
    <row r="81" spans="1:10" ht="12.75">
      <c r="A81" s="69" t="s">
        <v>315</v>
      </c>
      <c r="B81" s="20">
        <f t="shared" si="3"/>
        <v>9459057.180000002</v>
      </c>
      <c r="C81" s="20">
        <f t="shared" si="3"/>
        <v>6985684.25</v>
      </c>
      <c r="D81" s="20">
        <f t="shared" si="4"/>
        <v>0</v>
      </c>
      <c r="E81" s="20">
        <f t="shared" si="4"/>
        <v>162494.76</v>
      </c>
      <c r="F81" s="20">
        <f t="shared" si="4"/>
        <v>6823189.49</v>
      </c>
      <c r="G81" s="80">
        <f t="shared" si="5"/>
        <v>0.30717012477400796</v>
      </c>
      <c r="H81" s="20">
        <f t="shared" si="0"/>
        <v>2095879.967</v>
      </c>
      <c r="I81" s="20">
        <f t="shared" si="1"/>
        <v>1755968.127911813</v>
      </c>
      <c r="J81" s="80">
        <f t="shared" si="2"/>
        <v>0.2573529770036935</v>
      </c>
    </row>
    <row r="82" spans="1:10" ht="12.75">
      <c r="A82" s="69" t="s">
        <v>324</v>
      </c>
      <c r="B82" s="20">
        <f t="shared" si="3"/>
        <v>2358466.7899999996</v>
      </c>
      <c r="C82" s="20">
        <f t="shared" si="3"/>
        <v>2056459.92</v>
      </c>
      <c r="D82" s="20">
        <f t="shared" si="4"/>
        <v>2056459.92</v>
      </c>
      <c r="E82" s="20">
        <f t="shared" si="4"/>
        <v>0</v>
      </c>
      <c r="F82" s="20">
        <f t="shared" si="4"/>
        <v>2072938.75</v>
      </c>
      <c r="G82" s="80">
        <f t="shared" si="5"/>
        <v>0.36643337532283576</v>
      </c>
      <c r="H82" s="20">
        <f t="shared" si="0"/>
        <v>759593.943</v>
      </c>
      <c r="I82" s="20">
        <f t="shared" si="1"/>
        <v>637399.6599557407</v>
      </c>
      <c r="J82" s="80">
        <f t="shared" si="2"/>
        <v>0.3074860074643984</v>
      </c>
    </row>
    <row r="83" spans="1:10" ht="12.75">
      <c r="A83" s="69" t="s">
        <v>325</v>
      </c>
      <c r="B83" s="20">
        <f t="shared" si="3"/>
        <v>20893.78</v>
      </c>
      <c r="C83" s="20">
        <f t="shared" si="3"/>
        <v>15876.08</v>
      </c>
      <c r="D83" s="20">
        <f t="shared" si="4"/>
        <v>0</v>
      </c>
      <c r="E83" s="20">
        <f t="shared" si="4"/>
        <v>0</v>
      </c>
      <c r="F83" s="20">
        <f t="shared" si="4"/>
        <v>15876.08</v>
      </c>
      <c r="G83" s="80">
        <f t="shared" si="5"/>
        <v>0.5</v>
      </c>
      <c r="H83" s="20">
        <f t="shared" si="0"/>
        <v>7938.04</v>
      </c>
      <c r="I83" s="20">
        <f t="shared" si="1"/>
        <v>6661.064169010979</v>
      </c>
      <c r="J83" s="80">
        <f t="shared" si="2"/>
        <v>0.4195660496174735</v>
      </c>
    </row>
    <row r="84" spans="1:10" ht="12.75">
      <c r="A84" s="69" t="s">
        <v>316</v>
      </c>
      <c r="B84" s="20">
        <f t="shared" si="3"/>
        <v>2237613.51</v>
      </c>
      <c r="C84" s="20">
        <f t="shared" si="3"/>
        <v>2115634.31</v>
      </c>
      <c r="D84" s="20">
        <f t="shared" si="4"/>
        <v>2115634.31</v>
      </c>
      <c r="E84" s="20">
        <f t="shared" si="4"/>
        <v>200110.93</v>
      </c>
      <c r="F84" s="20">
        <f t="shared" si="4"/>
        <v>1915523.3800000001</v>
      </c>
      <c r="G84" s="80">
        <f t="shared" si="5"/>
        <v>0.3217836025577511</v>
      </c>
      <c r="H84" s="20">
        <f t="shared" si="0"/>
        <v>616384.0140000001</v>
      </c>
      <c r="I84" s="20">
        <f t="shared" si="1"/>
        <v>517227.6116026829</v>
      </c>
      <c r="J84" s="80">
        <f t="shared" si="2"/>
        <v>0.2700189499136695</v>
      </c>
    </row>
    <row r="85" spans="1:10" ht="12.75">
      <c r="A85" s="69" t="s">
        <v>320</v>
      </c>
      <c r="B85" s="20">
        <f t="shared" si="3"/>
        <v>4923174.969999999</v>
      </c>
      <c r="C85" s="20">
        <f t="shared" si="3"/>
        <v>4777501.7299999995</v>
      </c>
      <c r="D85" s="20">
        <f t="shared" si="4"/>
        <v>0</v>
      </c>
      <c r="E85" s="20">
        <f t="shared" si="4"/>
        <v>0</v>
      </c>
      <c r="F85" s="20">
        <f t="shared" si="4"/>
        <v>4777840.7299999995</v>
      </c>
      <c r="G85" s="80">
        <f t="shared" si="5"/>
        <v>0.41650676476191373</v>
      </c>
      <c r="H85" s="20">
        <f t="shared" si="0"/>
        <v>1990002.9849999999</v>
      </c>
      <c r="I85" s="20">
        <f t="shared" si="1"/>
        <v>1669875.3822868606</v>
      </c>
      <c r="J85" s="80">
        <f t="shared" si="2"/>
        <v>0.3495041958602209</v>
      </c>
    </row>
    <row r="86" spans="1:10" ht="12.75">
      <c r="A86" s="69" t="s">
        <v>317</v>
      </c>
      <c r="B86" s="20">
        <f t="shared" si="3"/>
        <v>0</v>
      </c>
      <c r="C86" s="20">
        <f t="shared" si="3"/>
        <v>0</v>
      </c>
      <c r="D86" s="20">
        <f t="shared" si="4"/>
        <v>0</v>
      </c>
      <c r="E86" s="20">
        <f t="shared" si="4"/>
        <v>0</v>
      </c>
      <c r="F86" s="20">
        <f t="shared" si="4"/>
        <v>0</v>
      </c>
      <c r="G86" s="80" t="e">
        <f t="shared" si="5"/>
        <v>#DIV/0!</v>
      </c>
      <c r="H86" s="20">
        <f t="shared" si="0"/>
        <v>0</v>
      </c>
      <c r="I86" s="20">
        <f t="shared" si="1"/>
        <v>0</v>
      </c>
      <c r="J86" s="80" t="e">
        <f t="shared" si="2"/>
        <v>#DIV/0!</v>
      </c>
    </row>
    <row r="87" spans="1:10" ht="12.75">
      <c r="A87" s="69" t="s">
        <v>318</v>
      </c>
      <c r="B87" s="20">
        <f t="shared" si="3"/>
        <v>13147184.700000001</v>
      </c>
      <c r="C87" s="20">
        <f t="shared" si="3"/>
        <v>13147184.700000001</v>
      </c>
      <c r="D87" s="20">
        <f t="shared" si="4"/>
        <v>12398006.020000001</v>
      </c>
      <c r="E87" s="20">
        <f t="shared" si="4"/>
        <v>234398.29</v>
      </c>
      <c r="F87" s="20">
        <f t="shared" si="4"/>
        <v>12163607.73</v>
      </c>
      <c r="G87" s="80">
        <f t="shared" si="5"/>
        <v>0.36835324843215744</v>
      </c>
      <c r="H87" s="20">
        <f t="shared" si="0"/>
        <v>4480504.420000001</v>
      </c>
      <c r="I87" s="20">
        <f t="shared" si="1"/>
        <v>3759735.079586057</v>
      </c>
      <c r="J87" s="80">
        <f t="shared" si="2"/>
        <v>0.30909703461688803</v>
      </c>
    </row>
    <row r="88" spans="1:10" ht="12.75">
      <c r="A88" s="69" t="s">
        <v>326</v>
      </c>
      <c r="B88" s="20">
        <f t="shared" si="3"/>
        <v>4213169.6</v>
      </c>
      <c r="C88" s="20">
        <f t="shared" si="3"/>
        <v>4314281.529999999</v>
      </c>
      <c r="D88" s="20">
        <f t="shared" si="4"/>
        <v>3515846.5699999994</v>
      </c>
      <c r="E88" s="20">
        <f t="shared" si="4"/>
        <v>3000</v>
      </c>
      <c r="F88" s="20">
        <f t="shared" si="4"/>
        <v>4311281.529999999</v>
      </c>
      <c r="G88" s="80">
        <f t="shared" si="5"/>
        <v>0.40486108481994687</v>
      </c>
      <c r="H88" s="20">
        <f t="shared" si="0"/>
        <v>1745470.1172</v>
      </c>
      <c r="I88" s="20">
        <f t="shared" si="1"/>
        <v>1464680.0035979047</v>
      </c>
      <c r="J88" s="80">
        <f t="shared" si="2"/>
        <v>0.3397319320034999</v>
      </c>
    </row>
    <row r="89" spans="1:10" ht="12.75">
      <c r="A89" s="69" t="s">
        <v>319</v>
      </c>
      <c r="B89" s="20">
        <f t="shared" si="3"/>
        <v>45852114.45000001</v>
      </c>
      <c r="C89" s="20">
        <f t="shared" si="3"/>
        <v>21910183.740000002</v>
      </c>
      <c r="D89" s="20">
        <f t="shared" si="4"/>
        <v>0</v>
      </c>
      <c r="E89" s="20">
        <f t="shared" si="4"/>
        <v>799188.52</v>
      </c>
      <c r="F89" s="20">
        <f t="shared" si="4"/>
        <v>20881272.970000003</v>
      </c>
      <c r="G89" s="80">
        <f t="shared" si="5"/>
        <v>0.3698653035279965</v>
      </c>
      <c r="H89" s="20">
        <f t="shared" si="0"/>
        <v>7723258.3651</v>
      </c>
      <c r="I89" s="20">
        <f t="shared" si="1"/>
        <v>6480834.004840227</v>
      </c>
      <c r="J89" s="80">
        <f t="shared" si="2"/>
        <v>0.3103658485836185</v>
      </c>
    </row>
    <row r="90" spans="1:10" ht="12.75">
      <c r="A90" s="54" t="s">
        <v>357</v>
      </c>
      <c r="B90" s="55">
        <f>SUM(B73:B89)</f>
        <v>104262997.49000001</v>
      </c>
      <c r="C90" s="55">
        <f>SUM(C73:C89)</f>
        <v>75312620.86000001</v>
      </c>
      <c r="D90" s="55">
        <f>SUM(D73:D89)</f>
        <v>36355683.23</v>
      </c>
      <c r="E90" s="55">
        <f>SUM(E73:E89)</f>
        <v>2598447.11</v>
      </c>
      <c r="F90" s="55">
        <f>SUM(F73:F89)</f>
        <v>71864904.51</v>
      </c>
      <c r="G90" s="81">
        <f>H90/F90</f>
        <v>0.364618582483162</v>
      </c>
      <c r="H90" s="55">
        <f>SUM(H73:H89)</f>
        <v>26203279.612723995</v>
      </c>
      <c r="I90" s="257">
        <f>SUM(I73:I89)</f>
        <v>21985260.99972401</v>
      </c>
      <c r="J90" s="265">
        <f t="shared" si="2"/>
        <v>0.30592486206761405</v>
      </c>
    </row>
  </sheetData>
  <sheetProtection selectLockedCells="1" selectUnlockedCells="1"/>
  <mergeCells count="7">
    <mergeCell ref="A1:J1"/>
    <mergeCell ref="A2:J2"/>
    <mergeCell ref="A4:J4"/>
    <mergeCell ref="A71:J71"/>
    <mergeCell ref="A6:J6"/>
    <mergeCell ref="A29:J29"/>
    <mergeCell ref="A50:J50"/>
  </mergeCells>
  <printOptions horizontalCentered="1"/>
  <pageMargins left="0.7874015748031497" right="0.2362204724409449" top="0.35433070866141736" bottom="0.7086614173228347" header="0.2755905511811024" footer="0.2755905511811024"/>
  <pageSetup horizontalDpi="300" verticalDpi="300" orientation="landscape" paperSize="8" scale="52" r:id="rId1"/>
  <headerFooter alignWithMargins="0">
    <oddFooter>&amp;C&amp;8Pagina 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O301"/>
  <sheetViews>
    <sheetView zoomScale="75" zoomScaleNormal="75" zoomScaleSheetLayoutView="75" workbookViewId="0" topLeftCell="G1">
      <selection activeCell="N18" sqref="N18"/>
    </sheetView>
  </sheetViews>
  <sheetFormatPr defaultColWidth="9.140625" defaultRowHeight="12.75"/>
  <cols>
    <col min="1" max="1" width="9.7109375" style="95" customWidth="1"/>
    <col min="2" max="2" width="15.8515625" style="128" customWidth="1"/>
    <col min="3" max="3" width="21.00390625" style="96" customWidth="1"/>
    <col min="4" max="4" width="4.8515625" style="96" customWidth="1"/>
    <col min="5" max="5" width="38.140625" style="96" customWidth="1"/>
    <col min="6" max="6" width="38.8515625" style="96" customWidth="1"/>
    <col min="7" max="11" width="20.7109375" style="96" customWidth="1"/>
    <col min="12" max="12" width="11.7109375" style="228" customWidth="1"/>
    <col min="13" max="13" width="23.28125" style="100" customWidth="1"/>
    <col min="14" max="14" width="15.57421875" style="96" customWidth="1"/>
    <col min="15" max="15" width="12.8515625" style="228" customWidth="1"/>
    <col min="16" max="16384" width="9.140625" style="96" customWidth="1"/>
  </cols>
  <sheetData>
    <row r="1" spans="1:15" ht="18.75" customHeight="1">
      <c r="A1" s="93"/>
      <c r="B1" s="125"/>
      <c r="C1" s="94"/>
      <c r="D1" s="94"/>
      <c r="E1" s="94"/>
      <c r="F1" s="94"/>
      <c r="G1" s="94"/>
      <c r="H1" s="94"/>
      <c r="I1" s="94"/>
      <c r="J1" s="94"/>
      <c r="K1" s="94"/>
      <c r="L1" s="227"/>
      <c r="M1" s="60"/>
      <c r="O1" s="227"/>
    </row>
    <row r="2" spans="1:15" s="97" customFormat="1" ht="27.75">
      <c r="A2" s="298" t="s">
        <v>310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60"/>
    </row>
    <row r="3" spans="1:15" ht="23.25" customHeight="1">
      <c r="A3" s="299" t="s">
        <v>367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61"/>
    </row>
    <row r="4" spans="1:15" ht="15">
      <c r="A4" s="300" t="s">
        <v>376</v>
      </c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262"/>
    </row>
    <row r="5" spans="1:15" s="98" customFormat="1" ht="15">
      <c r="A5" s="301" t="s">
        <v>377</v>
      </c>
      <c r="B5" s="301"/>
      <c r="C5" s="301"/>
      <c r="D5" s="301"/>
      <c r="E5" s="301"/>
      <c r="F5" s="301"/>
      <c r="G5" s="301"/>
      <c r="H5" s="301"/>
      <c r="I5" s="301"/>
      <c r="J5" s="301"/>
      <c r="K5" s="301"/>
      <c r="L5" s="301"/>
      <c r="M5" s="301"/>
      <c r="N5" s="301"/>
      <c r="O5" s="263"/>
    </row>
    <row r="6" spans="1:2" ht="12.75">
      <c r="A6" s="99"/>
      <c r="B6" s="126"/>
    </row>
    <row r="7" spans="1:15" ht="12.75">
      <c r="A7" s="302" t="s">
        <v>321</v>
      </c>
      <c r="B7" s="303"/>
      <c r="C7" s="101"/>
      <c r="D7" s="101"/>
      <c r="E7" s="101"/>
      <c r="F7" s="101"/>
      <c r="G7" s="101"/>
      <c r="H7" s="101"/>
      <c r="I7" s="101"/>
      <c r="J7" s="101"/>
      <c r="K7" s="101"/>
      <c r="L7" s="229"/>
      <c r="M7" s="101"/>
      <c r="O7" s="229"/>
    </row>
    <row r="8" spans="1:15" s="62" customFormat="1" ht="72" customHeight="1">
      <c r="A8" s="61" t="s">
        <v>306</v>
      </c>
      <c r="B8" s="127" t="s">
        <v>327</v>
      </c>
      <c r="C8" s="61" t="s">
        <v>311</v>
      </c>
      <c r="D8" s="61" t="s">
        <v>312</v>
      </c>
      <c r="E8" s="61" t="s">
        <v>328</v>
      </c>
      <c r="F8" s="61" t="s">
        <v>329</v>
      </c>
      <c r="G8" s="61" t="s">
        <v>330</v>
      </c>
      <c r="H8" s="61" t="s">
        <v>331</v>
      </c>
      <c r="I8" s="61" t="s">
        <v>332</v>
      </c>
      <c r="J8" s="61" t="s">
        <v>333</v>
      </c>
      <c r="K8" s="61" t="s">
        <v>354</v>
      </c>
      <c r="L8" s="230" t="s">
        <v>353</v>
      </c>
      <c r="M8" s="61" t="s">
        <v>355</v>
      </c>
      <c r="N8" s="252" t="s">
        <v>869</v>
      </c>
      <c r="O8" s="264" t="s">
        <v>870</v>
      </c>
    </row>
    <row r="9" spans="1:15" ht="25.5" customHeight="1">
      <c r="A9" s="84" t="s">
        <v>647</v>
      </c>
      <c r="B9" s="226">
        <v>38701</v>
      </c>
      <c r="C9" s="63" t="s">
        <v>650</v>
      </c>
      <c r="D9" s="66" t="s">
        <v>651</v>
      </c>
      <c r="E9" s="63" t="s">
        <v>653</v>
      </c>
      <c r="F9" s="63" t="s">
        <v>654</v>
      </c>
      <c r="G9" s="87">
        <v>269057.08</v>
      </c>
      <c r="H9" s="87">
        <v>269057.08</v>
      </c>
      <c r="I9" s="163">
        <v>232282.75</v>
      </c>
      <c r="J9" s="87"/>
      <c r="K9" s="12">
        <v>232282.75</v>
      </c>
      <c r="L9" s="231">
        <v>0.5</v>
      </c>
      <c r="M9" s="12">
        <f aca="true" t="shared" si="0" ref="M9:M17">K9*L9</f>
        <v>116141.375</v>
      </c>
      <c r="N9" s="253">
        <v>97457.9558117832</v>
      </c>
      <c r="O9" s="231">
        <f aca="true" t="shared" si="1" ref="O9:O18">N9/K9</f>
        <v>0.41956604961747357</v>
      </c>
    </row>
    <row r="10" spans="1:15" ht="25.5" customHeight="1">
      <c r="A10" s="84" t="s">
        <v>647</v>
      </c>
      <c r="B10" s="226">
        <v>38721</v>
      </c>
      <c r="C10" s="63" t="s">
        <v>655</v>
      </c>
      <c r="D10" s="66" t="s">
        <v>651</v>
      </c>
      <c r="E10" s="63" t="s">
        <v>656</v>
      </c>
      <c r="F10" s="63" t="s">
        <v>657</v>
      </c>
      <c r="G10" s="87">
        <v>200298.99</v>
      </c>
      <c r="H10" s="87">
        <v>200298.99</v>
      </c>
      <c r="I10" s="87">
        <v>200298.99</v>
      </c>
      <c r="J10" s="87">
        <v>21151.49</v>
      </c>
      <c r="K10" s="12">
        <v>179147.5</v>
      </c>
      <c r="L10" s="231">
        <v>0.5</v>
      </c>
      <c r="M10" s="12">
        <f t="shared" si="0"/>
        <v>89573.75</v>
      </c>
      <c r="N10" s="253">
        <v>75164.20887384634</v>
      </c>
      <c r="O10" s="231">
        <f t="shared" si="1"/>
        <v>0.4195660496174735</v>
      </c>
    </row>
    <row r="11" spans="1:15" ht="25.5" customHeight="1">
      <c r="A11" s="84" t="s">
        <v>647</v>
      </c>
      <c r="B11" s="226">
        <v>38729</v>
      </c>
      <c r="C11" s="63" t="s">
        <v>658</v>
      </c>
      <c r="D11" s="66" t="s">
        <v>649</v>
      </c>
      <c r="E11" s="63" t="s">
        <v>659</v>
      </c>
      <c r="F11" s="63" t="s">
        <v>660</v>
      </c>
      <c r="G11" s="87">
        <v>37642.72</v>
      </c>
      <c r="H11" s="87">
        <v>37642.72</v>
      </c>
      <c r="I11" s="164">
        <v>37642.72</v>
      </c>
      <c r="J11" s="87"/>
      <c r="K11" s="12">
        <v>37642.72</v>
      </c>
      <c r="L11" s="231">
        <v>0.5</v>
      </c>
      <c r="M11" s="12">
        <f t="shared" si="0"/>
        <v>18821.36</v>
      </c>
      <c r="N11" s="253">
        <v>15793.607327256663</v>
      </c>
      <c r="O11" s="231">
        <f t="shared" si="1"/>
        <v>0.4195660496174735</v>
      </c>
    </row>
    <row r="12" spans="1:15" ht="25.5" customHeight="1">
      <c r="A12" s="84" t="s">
        <v>647</v>
      </c>
      <c r="B12" s="226">
        <v>38730</v>
      </c>
      <c r="C12" s="63" t="s">
        <v>652</v>
      </c>
      <c r="D12" s="66" t="s">
        <v>648</v>
      </c>
      <c r="E12" s="165" t="s">
        <v>661</v>
      </c>
      <c r="F12" s="63" t="s">
        <v>662</v>
      </c>
      <c r="G12" s="87">
        <v>80041.22</v>
      </c>
      <c r="H12" s="87">
        <v>80041.22</v>
      </c>
      <c r="I12" s="87">
        <v>45942.82</v>
      </c>
      <c r="J12" s="87">
        <v>7738.59</v>
      </c>
      <c r="K12" s="12">
        <v>38203.83</v>
      </c>
      <c r="L12" s="231">
        <v>0.3</v>
      </c>
      <c r="M12" s="12">
        <f t="shared" si="0"/>
        <v>11461.149</v>
      </c>
      <c r="N12" s="253">
        <v>9617.418020014513</v>
      </c>
      <c r="O12" s="231">
        <f t="shared" si="1"/>
        <v>0.2517396297704841</v>
      </c>
    </row>
    <row r="13" spans="1:15" ht="25.5" customHeight="1">
      <c r="A13" s="84" t="s">
        <v>647</v>
      </c>
      <c r="B13" s="226">
        <v>38734</v>
      </c>
      <c r="C13" s="63" t="s">
        <v>663</v>
      </c>
      <c r="D13" s="66" t="s">
        <v>648</v>
      </c>
      <c r="E13" s="63" t="s">
        <v>664</v>
      </c>
      <c r="F13" s="63" t="s">
        <v>665</v>
      </c>
      <c r="G13" s="87">
        <v>82714.83</v>
      </c>
      <c r="H13" s="87">
        <v>82714.83</v>
      </c>
      <c r="I13" s="163">
        <v>82714.83</v>
      </c>
      <c r="J13" s="87"/>
      <c r="K13" s="12">
        <v>82714.83</v>
      </c>
      <c r="L13" s="231">
        <v>0.25</v>
      </c>
      <c r="M13" s="12">
        <f t="shared" si="0"/>
        <v>20678.7075</v>
      </c>
      <c r="N13" s="253">
        <v>17352.167233940443</v>
      </c>
      <c r="O13" s="231">
        <f t="shared" si="1"/>
        <v>0.20978302480873676</v>
      </c>
    </row>
    <row r="14" spans="1:15" ht="25.5" customHeight="1">
      <c r="A14" s="84" t="s">
        <v>647</v>
      </c>
      <c r="B14" s="226">
        <v>38735</v>
      </c>
      <c r="C14" s="63" t="s">
        <v>666</v>
      </c>
      <c r="D14" s="66" t="s">
        <v>667</v>
      </c>
      <c r="E14" s="63" t="s">
        <v>668</v>
      </c>
      <c r="F14" s="63" t="s">
        <v>669</v>
      </c>
      <c r="G14" s="87">
        <v>54178.8</v>
      </c>
      <c r="H14" s="87">
        <v>54178.8</v>
      </c>
      <c r="I14" s="164">
        <v>34009.16</v>
      </c>
      <c r="J14" s="87"/>
      <c r="K14" s="12">
        <v>34009.16</v>
      </c>
      <c r="L14" s="231">
        <v>0.3</v>
      </c>
      <c r="M14" s="12">
        <f t="shared" si="0"/>
        <v>10202.748000000001</v>
      </c>
      <c r="N14" s="253">
        <v>8561.453347205159</v>
      </c>
      <c r="O14" s="231">
        <f t="shared" si="1"/>
        <v>0.25173962977048414</v>
      </c>
    </row>
    <row r="15" spans="1:15" ht="25.5" customHeight="1">
      <c r="A15" s="84" t="s">
        <v>647</v>
      </c>
      <c r="B15" s="226">
        <v>38736</v>
      </c>
      <c r="C15" s="63" t="s">
        <v>670</v>
      </c>
      <c r="D15" s="66" t="s">
        <v>651</v>
      </c>
      <c r="E15" s="165" t="s">
        <v>671</v>
      </c>
      <c r="F15" s="63" t="s">
        <v>672</v>
      </c>
      <c r="G15" s="87">
        <v>64826.99</v>
      </c>
      <c r="H15" s="87">
        <v>64826.99</v>
      </c>
      <c r="I15" s="163">
        <v>47809.7</v>
      </c>
      <c r="J15" s="87"/>
      <c r="K15" s="12">
        <v>47809.7</v>
      </c>
      <c r="L15" s="231">
        <v>0.5</v>
      </c>
      <c r="M15" s="12">
        <f t="shared" si="0"/>
        <v>23904.85</v>
      </c>
      <c r="N15" s="253">
        <v>20059.32696239652</v>
      </c>
      <c r="O15" s="231">
        <f t="shared" si="1"/>
        <v>0.41956604961747346</v>
      </c>
    </row>
    <row r="16" spans="1:15" ht="25.5" customHeight="1">
      <c r="A16" s="84" t="s">
        <v>647</v>
      </c>
      <c r="B16" s="226">
        <v>38749</v>
      </c>
      <c r="C16" s="63" t="s">
        <v>673</v>
      </c>
      <c r="D16" s="66" t="s">
        <v>648</v>
      </c>
      <c r="E16" s="63" t="s">
        <v>674</v>
      </c>
      <c r="F16" s="63" t="s">
        <v>675</v>
      </c>
      <c r="G16" s="87">
        <v>290227.83</v>
      </c>
      <c r="H16" s="87">
        <v>290227.83</v>
      </c>
      <c r="I16" s="163">
        <v>188669.66</v>
      </c>
      <c r="J16" s="87"/>
      <c r="K16" s="12">
        <v>188669.66</v>
      </c>
      <c r="L16" s="231">
        <v>0.25</v>
      </c>
      <c r="M16" s="12">
        <f t="shared" si="0"/>
        <v>47167.415</v>
      </c>
      <c r="N16" s="253">
        <v>39579.69196443593</v>
      </c>
      <c r="O16" s="231">
        <f t="shared" si="1"/>
        <v>0.20978302480873676</v>
      </c>
    </row>
    <row r="17" spans="1:15" ht="25.5" customHeight="1">
      <c r="A17" s="84" t="s">
        <v>647</v>
      </c>
      <c r="B17" s="226">
        <v>38749</v>
      </c>
      <c r="C17" s="63" t="s">
        <v>676</v>
      </c>
      <c r="D17" s="66" t="s">
        <v>648</v>
      </c>
      <c r="E17" s="63" t="s">
        <v>677</v>
      </c>
      <c r="F17" s="63" t="s">
        <v>678</v>
      </c>
      <c r="G17" s="87">
        <v>24029.45</v>
      </c>
      <c r="H17" s="175">
        <v>24029.45</v>
      </c>
      <c r="I17" s="164">
        <v>24029.45</v>
      </c>
      <c r="J17" s="87"/>
      <c r="K17" s="12">
        <v>24029.45</v>
      </c>
      <c r="L17" s="231">
        <v>0.25</v>
      </c>
      <c r="M17" s="12">
        <f t="shared" si="0"/>
        <v>6007.3625</v>
      </c>
      <c r="N17" s="253">
        <v>5040.970705490299</v>
      </c>
      <c r="O17" s="231">
        <f t="shared" si="1"/>
        <v>0.20978302480873673</v>
      </c>
    </row>
    <row r="18" spans="6:15" ht="25.5" customHeight="1">
      <c r="F18" s="99" t="s">
        <v>363</v>
      </c>
      <c r="G18" s="103">
        <f>SUM(G9:G17)</f>
        <v>1103017.91</v>
      </c>
      <c r="H18" s="103">
        <f>SUM(H9:H17)</f>
        <v>1103017.91</v>
      </c>
      <c r="I18" s="103">
        <f>SUM(I9:I17)</f>
        <v>893400.08</v>
      </c>
      <c r="J18" s="103">
        <f>SUM(J9:J17)</f>
        <v>28890.08</v>
      </c>
      <c r="K18" s="103">
        <f>SUM(K9:K17)</f>
        <v>864509.6</v>
      </c>
      <c r="L18" s="232">
        <f>M18/K18</f>
        <v>0.3978656998140911</v>
      </c>
      <c r="M18" s="103">
        <f>SUM(M9:M17)</f>
        <v>343958.71699999995</v>
      </c>
      <c r="N18" s="254">
        <f>SUM(N9:N17)</f>
        <v>288626.8002463691</v>
      </c>
      <c r="O18" s="231">
        <f t="shared" si="1"/>
        <v>0.3338618798985796</v>
      </c>
    </row>
    <row r="19" spans="1:15" ht="12.75">
      <c r="A19" s="302" t="s">
        <v>322</v>
      </c>
      <c r="B19" s="303"/>
      <c r="C19" s="101"/>
      <c r="D19" s="101"/>
      <c r="E19" s="101"/>
      <c r="F19" s="101"/>
      <c r="G19" s="129"/>
      <c r="H19" s="129"/>
      <c r="I19" s="129"/>
      <c r="J19" s="101"/>
      <c r="K19" s="101"/>
      <c r="L19" s="229"/>
      <c r="M19" s="101"/>
      <c r="O19" s="229"/>
    </row>
    <row r="20" spans="1:15" ht="72" customHeight="1">
      <c r="A20" s="61" t="s">
        <v>306</v>
      </c>
      <c r="B20" s="127" t="s">
        <v>327</v>
      </c>
      <c r="C20" s="61" t="s">
        <v>311</v>
      </c>
      <c r="D20" s="61" t="s">
        <v>312</v>
      </c>
      <c r="E20" s="61" t="s">
        <v>328</v>
      </c>
      <c r="F20" s="61" t="s">
        <v>329</v>
      </c>
      <c r="G20" s="61" t="s">
        <v>330</v>
      </c>
      <c r="H20" s="61" t="s">
        <v>331</v>
      </c>
      <c r="I20" s="61" t="s">
        <v>332</v>
      </c>
      <c r="J20" s="61" t="s">
        <v>333</v>
      </c>
      <c r="K20" s="61" t="s">
        <v>354</v>
      </c>
      <c r="L20" s="230" t="s">
        <v>353</v>
      </c>
      <c r="M20" s="61" t="s">
        <v>355</v>
      </c>
      <c r="N20" s="252" t="s">
        <v>869</v>
      </c>
      <c r="O20" s="264" t="s">
        <v>870</v>
      </c>
    </row>
    <row r="21" spans="1:15" s="102" customFormat="1" ht="25.5" customHeight="1">
      <c r="A21" s="6" t="s">
        <v>378</v>
      </c>
      <c r="B21" s="75">
        <v>38530</v>
      </c>
      <c r="C21" s="7" t="s">
        <v>379</v>
      </c>
      <c r="D21" s="8" t="s">
        <v>380</v>
      </c>
      <c r="E21" s="2" t="s">
        <v>381</v>
      </c>
      <c r="F21" s="2" t="s">
        <v>382</v>
      </c>
      <c r="G21" s="148">
        <v>292418.12</v>
      </c>
      <c r="H21" s="12">
        <v>292418.12</v>
      </c>
      <c r="I21" s="12">
        <v>292418.12</v>
      </c>
      <c r="J21" s="12">
        <v>16981.27</v>
      </c>
      <c r="K21" s="12">
        <f>I21-J21</f>
        <v>275436.85</v>
      </c>
      <c r="L21" s="231">
        <v>1</v>
      </c>
      <c r="M21" s="12">
        <v>275436.85</v>
      </c>
      <c r="N21" s="253">
        <v>231127.9021471612</v>
      </c>
      <c r="O21" s="231">
        <f>N21/K21</f>
        <v>0.839132099234947</v>
      </c>
    </row>
    <row r="22" spans="6:15" ht="25.5" customHeight="1">
      <c r="F22" s="99" t="s">
        <v>363</v>
      </c>
      <c r="G22" s="103">
        <f>SUM(G21:G21)</f>
        <v>292418.12</v>
      </c>
      <c r="H22" s="103">
        <f>SUM(H21:H21)</f>
        <v>292418.12</v>
      </c>
      <c r="I22" s="103">
        <f>SUM(I21:I21)</f>
        <v>292418.12</v>
      </c>
      <c r="J22" s="103">
        <f>SUM(J21:J21)</f>
        <v>16981.27</v>
      </c>
      <c r="K22" s="103">
        <f>SUM(K21:K21)</f>
        <v>275436.85</v>
      </c>
      <c r="L22" s="232">
        <f>M22/K22</f>
        <v>1</v>
      </c>
      <c r="M22" s="103">
        <f>SUM(M19:M21)</f>
        <v>275436.85</v>
      </c>
      <c r="N22" s="254">
        <f>SUM(N21)</f>
        <v>231127.9021471612</v>
      </c>
      <c r="O22" s="231">
        <f>N22/K22</f>
        <v>0.839132099234947</v>
      </c>
    </row>
    <row r="23" spans="1:15" ht="12.75">
      <c r="A23" s="302" t="s">
        <v>323</v>
      </c>
      <c r="B23" s="303"/>
      <c r="C23" s="101"/>
      <c r="D23" s="101"/>
      <c r="E23" s="101"/>
      <c r="F23" s="101"/>
      <c r="G23" s="129"/>
      <c r="H23" s="129"/>
      <c r="I23" s="129"/>
      <c r="J23" s="101"/>
      <c r="K23" s="101"/>
      <c r="L23" s="229"/>
      <c r="M23" s="101"/>
      <c r="O23" s="229"/>
    </row>
    <row r="24" spans="1:15" ht="72" customHeight="1">
      <c r="A24" s="61" t="s">
        <v>306</v>
      </c>
      <c r="B24" s="127" t="s">
        <v>327</v>
      </c>
      <c r="C24" s="61" t="s">
        <v>311</v>
      </c>
      <c r="D24" s="61" t="s">
        <v>312</v>
      </c>
      <c r="E24" s="61" t="s">
        <v>328</v>
      </c>
      <c r="F24" s="61" t="s">
        <v>329</v>
      </c>
      <c r="G24" s="61" t="s">
        <v>330</v>
      </c>
      <c r="H24" s="61" t="s">
        <v>331</v>
      </c>
      <c r="I24" s="61" t="s">
        <v>332</v>
      </c>
      <c r="J24" s="61" t="s">
        <v>333</v>
      </c>
      <c r="K24" s="61" t="s">
        <v>354</v>
      </c>
      <c r="L24" s="230" t="s">
        <v>353</v>
      </c>
      <c r="M24" s="61" t="s">
        <v>355</v>
      </c>
      <c r="N24" s="252" t="s">
        <v>869</v>
      </c>
      <c r="O24" s="264" t="s">
        <v>870</v>
      </c>
    </row>
    <row r="25" spans="1:15" s="102" customFormat="1" ht="25.5" customHeight="1">
      <c r="A25" s="65" t="s">
        <v>233</v>
      </c>
      <c r="B25" s="75">
        <v>38401</v>
      </c>
      <c r="C25" s="7" t="s">
        <v>234</v>
      </c>
      <c r="D25" s="8" t="s">
        <v>235</v>
      </c>
      <c r="E25" s="2" t="s">
        <v>236</v>
      </c>
      <c r="F25" s="2" t="s">
        <v>237</v>
      </c>
      <c r="G25" s="12">
        <v>73381.82</v>
      </c>
      <c r="H25" s="12">
        <v>73381.82</v>
      </c>
      <c r="I25" s="12">
        <v>73381.82</v>
      </c>
      <c r="J25" s="12">
        <v>0</v>
      </c>
      <c r="K25" s="12">
        <v>73381.82</v>
      </c>
      <c r="L25" s="233">
        <v>0.3</v>
      </c>
      <c r="M25" s="145">
        <f>K25*L25</f>
        <v>22014.546000000002</v>
      </c>
      <c r="N25" s="253">
        <v>18473.112198684306</v>
      </c>
      <c r="O25" s="231">
        <f aca="true" t="shared" si="2" ref="O25:O33">N25/K25</f>
        <v>0.2517396297704841</v>
      </c>
    </row>
    <row r="26" spans="1:15" s="102" customFormat="1" ht="25.5" customHeight="1">
      <c r="A26" s="65" t="s">
        <v>233</v>
      </c>
      <c r="B26" s="75">
        <v>38558</v>
      </c>
      <c r="C26" s="7" t="s">
        <v>238</v>
      </c>
      <c r="D26" s="8" t="s">
        <v>235</v>
      </c>
      <c r="E26" s="2" t="s">
        <v>239</v>
      </c>
      <c r="F26" s="2" t="s">
        <v>240</v>
      </c>
      <c r="G26" s="12">
        <v>47955.06</v>
      </c>
      <c r="H26" s="12">
        <v>38570.98</v>
      </c>
      <c r="I26" s="12">
        <v>38570.98</v>
      </c>
      <c r="J26" s="12">
        <v>0</v>
      </c>
      <c r="K26" s="12">
        <v>38570.98</v>
      </c>
      <c r="L26" s="233">
        <v>0.4</v>
      </c>
      <c r="M26" s="145">
        <f aca="true" t="shared" si="3" ref="M26:M32">K26*L26</f>
        <v>15428.392000000002</v>
      </c>
      <c r="N26" s="253">
        <v>12946.458966779664</v>
      </c>
      <c r="O26" s="231">
        <f t="shared" si="2"/>
        <v>0.3356528396939788</v>
      </c>
    </row>
    <row r="27" spans="1:15" s="102" customFormat="1" ht="25.5" customHeight="1">
      <c r="A27" s="65" t="s">
        <v>233</v>
      </c>
      <c r="B27" s="75">
        <v>38558</v>
      </c>
      <c r="C27" s="7" t="s">
        <v>241</v>
      </c>
      <c r="D27" s="8" t="s">
        <v>242</v>
      </c>
      <c r="E27" s="2" t="s">
        <v>243</v>
      </c>
      <c r="F27" s="2" t="s">
        <v>244</v>
      </c>
      <c r="G27" s="12">
        <v>24220</v>
      </c>
      <c r="H27" s="12">
        <v>24220</v>
      </c>
      <c r="I27" s="12">
        <v>24220</v>
      </c>
      <c r="J27" s="12">
        <v>0</v>
      </c>
      <c r="K27" s="12">
        <v>24220</v>
      </c>
      <c r="L27" s="233">
        <v>0.4</v>
      </c>
      <c r="M27" s="145">
        <f t="shared" si="3"/>
        <v>9688</v>
      </c>
      <c r="N27" s="253">
        <v>8129.511777388167</v>
      </c>
      <c r="O27" s="231">
        <f t="shared" si="2"/>
        <v>0.3356528396939788</v>
      </c>
    </row>
    <row r="28" spans="1:15" s="102" customFormat="1" ht="25.5" customHeight="1">
      <c r="A28" s="65" t="s">
        <v>233</v>
      </c>
      <c r="B28" s="75">
        <v>38558</v>
      </c>
      <c r="C28" s="7" t="s">
        <v>245</v>
      </c>
      <c r="D28" s="8" t="s">
        <v>235</v>
      </c>
      <c r="E28" s="2" t="s">
        <v>246</v>
      </c>
      <c r="F28" s="2" t="s">
        <v>247</v>
      </c>
      <c r="G28" s="12">
        <v>90007.76</v>
      </c>
      <c r="H28" s="12">
        <v>90007.76</v>
      </c>
      <c r="I28" s="12">
        <v>90007.76</v>
      </c>
      <c r="J28" s="12">
        <v>0</v>
      </c>
      <c r="K28" s="12">
        <v>90007.76</v>
      </c>
      <c r="L28" s="233">
        <v>0.3</v>
      </c>
      <c r="M28" s="145">
        <f t="shared" si="3"/>
        <v>27002.327999999998</v>
      </c>
      <c r="N28" s="253">
        <v>22658.520178870585</v>
      </c>
      <c r="O28" s="231">
        <f t="shared" si="2"/>
        <v>0.2517396297704841</v>
      </c>
    </row>
    <row r="29" spans="1:15" s="102" customFormat="1" ht="25.5" customHeight="1">
      <c r="A29" s="65" t="s">
        <v>233</v>
      </c>
      <c r="B29" s="75">
        <v>38560</v>
      </c>
      <c r="C29" s="7" t="s">
        <v>248</v>
      </c>
      <c r="D29" s="8" t="s">
        <v>235</v>
      </c>
      <c r="E29" s="2" t="s">
        <v>249</v>
      </c>
      <c r="F29" s="2" t="s">
        <v>250</v>
      </c>
      <c r="G29" s="12">
        <v>17898.39</v>
      </c>
      <c r="H29" s="12">
        <v>14933.74</v>
      </c>
      <c r="I29" s="12">
        <v>14933.74</v>
      </c>
      <c r="J29" s="12">
        <v>0</v>
      </c>
      <c r="K29" s="12">
        <v>14933.74</v>
      </c>
      <c r="L29" s="233">
        <v>0.4</v>
      </c>
      <c r="M29" s="145">
        <f t="shared" si="3"/>
        <v>5973.496</v>
      </c>
      <c r="N29" s="253">
        <v>5012.552238251559</v>
      </c>
      <c r="O29" s="231">
        <f t="shared" si="2"/>
        <v>0.3356528396939788</v>
      </c>
    </row>
    <row r="30" spans="1:15" s="102" customFormat="1" ht="25.5" customHeight="1">
      <c r="A30" s="65" t="s">
        <v>233</v>
      </c>
      <c r="B30" s="75">
        <v>38646</v>
      </c>
      <c r="C30" s="7" t="s">
        <v>251</v>
      </c>
      <c r="D30" s="8" t="s">
        <v>235</v>
      </c>
      <c r="E30" s="2" t="s">
        <v>252</v>
      </c>
      <c r="F30" s="2" t="s">
        <v>253</v>
      </c>
      <c r="G30" s="12">
        <v>293560.85</v>
      </c>
      <c r="H30" s="12">
        <v>86959.17</v>
      </c>
      <c r="I30" s="12">
        <v>86959.17</v>
      </c>
      <c r="J30" s="12">
        <v>0</v>
      </c>
      <c r="K30" s="12">
        <v>86959.17</v>
      </c>
      <c r="L30" s="233">
        <v>0.3</v>
      </c>
      <c r="M30" s="145">
        <f t="shared" si="3"/>
        <v>26087.751</v>
      </c>
      <c r="N30" s="253">
        <v>21891.06926094859</v>
      </c>
      <c r="O30" s="231">
        <f t="shared" si="2"/>
        <v>0.25173962977048414</v>
      </c>
    </row>
    <row r="31" spans="1:15" s="102" customFormat="1" ht="25.5" customHeight="1">
      <c r="A31" s="65" t="s">
        <v>233</v>
      </c>
      <c r="B31" s="75">
        <v>38678</v>
      </c>
      <c r="C31" s="7" t="s">
        <v>254</v>
      </c>
      <c r="D31" s="8" t="s">
        <v>235</v>
      </c>
      <c r="E31" s="2" t="s">
        <v>255</v>
      </c>
      <c r="F31" s="2" t="s">
        <v>256</v>
      </c>
      <c r="G31" s="12">
        <v>43674.91</v>
      </c>
      <c r="H31" s="12">
        <v>41877.64</v>
      </c>
      <c r="I31" s="12">
        <v>41877.64</v>
      </c>
      <c r="J31" s="12">
        <v>0</v>
      </c>
      <c r="K31" s="12">
        <v>41877.64</v>
      </c>
      <c r="L31" s="233">
        <v>0.3</v>
      </c>
      <c r="M31" s="145">
        <f t="shared" si="3"/>
        <v>12563.292</v>
      </c>
      <c r="N31" s="253">
        <v>10542.261589261616</v>
      </c>
      <c r="O31" s="231">
        <f t="shared" si="2"/>
        <v>0.2517396297704841</v>
      </c>
    </row>
    <row r="32" spans="1:15" s="102" customFormat="1" ht="25.5" customHeight="1">
      <c r="A32" s="65" t="s">
        <v>233</v>
      </c>
      <c r="B32" s="75">
        <v>38707</v>
      </c>
      <c r="C32" s="7" t="s">
        <v>257</v>
      </c>
      <c r="D32" s="8" t="s">
        <v>226</v>
      </c>
      <c r="E32" s="2" t="s">
        <v>258</v>
      </c>
      <c r="F32" s="2" t="s">
        <v>259</v>
      </c>
      <c r="G32" s="12">
        <v>368868.19</v>
      </c>
      <c r="H32" s="12">
        <v>347805.67</v>
      </c>
      <c r="I32" s="12">
        <v>347805.67</v>
      </c>
      <c r="J32" s="12">
        <v>0</v>
      </c>
      <c r="K32" s="12">
        <v>347805.67</v>
      </c>
      <c r="L32" s="233">
        <v>0.3</v>
      </c>
      <c r="M32" s="145">
        <f t="shared" si="3"/>
        <v>104341.70099999999</v>
      </c>
      <c r="N32" s="253">
        <v>87556.47059787516</v>
      </c>
      <c r="O32" s="231">
        <f t="shared" si="2"/>
        <v>0.2517396297704841</v>
      </c>
    </row>
    <row r="33" spans="6:15" ht="25.5" customHeight="1">
      <c r="F33" s="99" t="s">
        <v>363</v>
      </c>
      <c r="G33" s="103">
        <f>SUM(G25:G32)</f>
        <v>959566.98</v>
      </c>
      <c r="H33" s="103">
        <f>SUM(H25:H32)</f>
        <v>717756.78</v>
      </c>
      <c r="I33" s="103">
        <f>SUM(I25:I32)</f>
        <v>717756.78</v>
      </c>
      <c r="J33" s="103">
        <f>SUM(J25:J32)</f>
        <v>0</v>
      </c>
      <c r="K33" s="103">
        <f>SUM(K25:K32)</f>
        <v>717756.78</v>
      </c>
      <c r="L33" s="232">
        <f>M33/K33</f>
        <v>0.31082883814765216</v>
      </c>
      <c r="M33" s="103">
        <f>SUM(M25:M32)</f>
        <v>223099.506</v>
      </c>
      <c r="N33" s="254">
        <f>SUM(N25:N32)</f>
        <v>187209.95680805965</v>
      </c>
      <c r="O33" s="231">
        <f t="shared" si="2"/>
        <v>0.2608264554575989</v>
      </c>
    </row>
    <row r="34" spans="1:15" ht="12.75">
      <c r="A34" s="302" t="s">
        <v>307</v>
      </c>
      <c r="B34" s="303"/>
      <c r="C34" s="101"/>
      <c r="D34" s="101"/>
      <c r="E34" s="101"/>
      <c r="F34" s="101"/>
      <c r="G34" s="129"/>
      <c r="H34" s="129"/>
      <c r="I34" s="129"/>
      <c r="J34" s="101"/>
      <c r="K34" s="101"/>
      <c r="L34" s="229"/>
      <c r="M34" s="101"/>
      <c r="O34" s="229"/>
    </row>
    <row r="35" spans="1:15" ht="72" customHeight="1">
      <c r="A35" s="61" t="s">
        <v>306</v>
      </c>
      <c r="B35" s="127" t="s">
        <v>327</v>
      </c>
      <c r="C35" s="61" t="s">
        <v>311</v>
      </c>
      <c r="D35" s="61" t="s">
        <v>312</v>
      </c>
      <c r="E35" s="61" t="s">
        <v>328</v>
      </c>
      <c r="F35" s="61" t="s">
        <v>329</v>
      </c>
      <c r="G35" s="61" t="s">
        <v>330</v>
      </c>
      <c r="H35" s="61" t="s">
        <v>331</v>
      </c>
      <c r="I35" s="61" t="s">
        <v>332</v>
      </c>
      <c r="J35" s="61" t="s">
        <v>333</v>
      </c>
      <c r="K35" s="61" t="s">
        <v>354</v>
      </c>
      <c r="L35" s="230" t="s">
        <v>353</v>
      </c>
      <c r="M35" s="61" t="s">
        <v>355</v>
      </c>
      <c r="N35" s="252" t="s">
        <v>869</v>
      </c>
      <c r="O35" s="264" t="s">
        <v>870</v>
      </c>
    </row>
    <row r="36" spans="1:15" ht="25.5" customHeight="1">
      <c r="A36" s="6" t="s">
        <v>686</v>
      </c>
      <c r="B36" s="75">
        <v>38527</v>
      </c>
      <c r="C36" s="7" t="s">
        <v>687</v>
      </c>
      <c r="D36" s="8" t="s">
        <v>688</v>
      </c>
      <c r="E36" s="2" t="s">
        <v>689</v>
      </c>
      <c r="F36" s="2" t="s">
        <v>690</v>
      </c>
      <c r="G36" s="12">
        <v>997033.44</v>
      </c>
      <c r="H36" s="12">
        <v>674997.55</v>
      </c>
      <c r="I36" s="12">
        <v>674997.55</v>
      </c>
      <c r="J36" s="12"/>
      <c r="K36" s="12">
        <v>674997.55</v>
      </c>
      <c r="L36" s="231">
        <v>0.3</v>
      </c>
      <c r="M36" s="145">
        <f>K36*L36</f>
        <v>202499.265</v>
      </c>
      <c r="N36" s="253">
        <v>169923.63333298385</v>
      </c>
      <c r="O36" s="231">
        <f>N36/K36</f>
        <v>0.25173962977048414</v>
      </c>
    </row>
    <row r="37" spans="1:15" ht="25.5" customHeight="1">
      <c r="A37" s="6" t="s">
        <v>691</v>
      </c>
      <c r="B37" s="75">
        <v>38623</v>
      </c>
      <c r="C37" s="7" t="s">
        <v>692</v>
      </c>
      <c r="D37" s="8" t="s">
        <v>693</v>
      </c>
      <c r="E37" s="2" t="s">
        <v>694</v>
      </c>
      <c r="F37" s="2" t="s">
        <v>695</v>
      </c>
      <c r="G37" s="12">
        <v>972576.48</v>
      </c>
      <c r="H37" s="12">
        <v>778731.72</v>
      </c>
      <c r="I37" s="12">
        <v>778731.72</v>
      </c>
      <c r="J37" s="12"/>
      <c r="K37" s="12">
        <v>778731.72</v>
      </c>
      <c r="L37" s="231">
        <v>0.4</v>
      </c>
      <c r="M37" s="145">
        <f>K37*L37</f>
        <v>311492.688</v>
      </c>
      <c r="N37" s="253">
        <v>261383.51317777642</v>
      </c>
      <c r="O37" s="231">
        <f>N37/K37</f>
        <v>0.33565283969397885</v>
      </c>
    </row>
    <row r="38" spans="1:15" ht="25.5" customHeight="1">
      <c r="A38" s="6" t="s">
        <v>691</v>
      </c>
      <c r="B38" s="75">
        <v>38623</v>
      </c>
      <c r="C38" s="7" t="s">
        <v>696</v>
      </c>
      <c r="D38" s="8" t="s">
        <v>693</v>
      </c>
      <c r="E38" s="2" t="s">
        <v>697</v>
      </c>
      <c r="F38" s="2" t="s">
        <v>698</v>
      </c>
      <c r="G38" s="12">
        <v>149619.01</v>
      </c>
      <c r="H38" s="12">
        <v>125096.46</v>
      </c>
      <c r="I38" s="12">
        <v>125096.46</v>
      </c>
      <c r="J38" s="12"/>
      <c r="K38" s="12">
        <v>125096.46</v>
      </c>
      <c r="L38" s="231">
        <v>0.3</v>
      </c>
      <c r="M38" s="145">
        <f>K38*L38</f>
        <v>37528.938</v>
      </c>
      <c r="N38" s="253">
        <v>31491.736525998174</v>
      </c>
      <c r="O38" s="231">
        <f>N38/K38</f>
        <v>0.2517396297704841</v>
      </c>
    </row>
    <row r="39" spans="6:15" ht="25.5" customHeight="1">
      <c r="F39" s="99" t="s">
        <v>363</v>
      </c>
      <c r="G39" s="103">
        <f>SUM(G36:G38)</f>
        <v>2119228.9299999997</v>
      </c>
      <c r="H39" s="103">
        <f>SUM(H36:H38)</f>
        <v>1578825.73</v>
      </c>
      <c r="I39" s="103">
        <f>SUM(I36:I38)</f>
        <v>1578825.73</v>
      </c>
      <c r="J39" s="103">
        <f>SUM(J36:J38)</f>
        <v>0</v>
      </c>
      <c r="K39" s="103">
        <f>SUM(K36:K38)</f>
        <v>1578825.73</v>
      </c>
      <c r="L39" s="232">
        <f>M39/K39</f>
        <v>0.3493234753654541</v>
      </c>
      <c r="M39" s="103">
        <f>SUM(M36:M38)</f>
        <v>551520.8910000001</v>
      </c>
      <c r="N39" s="254">
        <f>SUM(N36:N38)</f>
        <v>462798.88303675846</v>
      </c>
      <c r="O39" s="231">
        <f>N39/K39</f>
        <v>0.2931285411954608</v>
      </c>
    </row>
    <row r="40" spans="1:15" ht="12.75">
      <c r="A40" s="302" t="s">
        <v>308</v>
      </c>
      <c r="B40" s="303"/>
      <c r="C40" s="101"/>
      <c r="D40" s="101"/>
      <c r="E40" s="101"/>
      <c r="F40" s="101"/>
      <c r="G40" s="129"/>
      <c r="H40" s="129"/>
      <c r="I40" s="129"/>
      <c r="J40" s="101"/>
      <c r="K40" s="101"/>
      <c r="L40" s="229"/>
      <c r="M40" s="101"/>
      <c r="O40" s="229"/>
    </row>
    <row r="41" spans="1:15" ht="72" customHeight="1">
      <c r="A41" s="61" t="s">
        <v>306</v>
      </c>
      <c r="B41" s="127" t="s">
        <v>327</v>
      </c>
      <c r="C41" s="61" t="s">
        <v>311</v>
      </c>
      <c r="D41" s="61" t="s">
        <v>312</v>
      </c>
      <c r="E41" s="61" t="s">
        <v>328</v>
      </c>
      <c r="F41" s="61" t="s">
        <v>329</v>
      </c>
      <c r="G41" s="61" t="s">
        <v>365</v>
      </c>
      <c r="H41" s="61" t="s">
        <v>331</v>
      </c>
      <c r="I41" s="61" t="s">
        <v>332</v>
      </c>
      <c r="J41" s="61" t="s">
        <v>333</v>
      </c>
      <c r="K41" s="61" t="s">
        <v>354</v>
      </c>
      <c r="L41" s="230" t="s">
        <v>353</v>
      </c>
      <c r="M41" s="61" t="s">
        <v>355</v>
      </c>
      <c r="N41" s="252" t="s">
        <v>869</v>
      </c>
      <c r="O41" s="264" t="s">
        <v>870</v>
      </c>
    </row>
    <row r="42" spans="1:15" ht="25.5" customHeight="1">
      <c r="A42" s="65" t="s">
        <v>702</v>
      </c>
      <c r="B42" s="75">
        <v>37370</v>
      </c>
      <c r="C42" s="63" t="s">
        <v>704</v>
      </c>
      <c r="D42" s="66" t="s">
        <v>705</v>
      </c>
      <c r="E42" s="63" t="s">
        <v>706</v>
      </c>
      <c r="F42" s="63" t="s">
        <v>707</v>
      </c>
      <c r="G42" s="157">
        <v>100523.41</v>
      </c>
      <c r="H42" s="158">
        <v>36808.29</v>
      </c>
      <c r="I42" s="158">
        <v>36808.29</v>
      </c>
      <c r="J42" s="158"/>
      <c r="K42" s="12">
        <v>36808.29</v>
      </c>
      <c r="L42" s="234">
        <v>0.15</v>
      </c>
      <c r="M42" s="145">
        <f aca="true" t="shared" si="4" ref="M42:M73">K42*L42</f>
        <v>5521.2435</v>
      </c>
      <c r="N42" s="253">
        <v>4633.052648542306</v>
      </c>
      <c r="O42" s="231">
        <f aca="true" t="shared" si="5" ref="O42:O80">N42/K42</f>
        <v>0.12586981488524204</v>
      </c>
    </row>
    <row r="43" spans="1:15" ht="25.5" customHeight="1">
      <c r="A43" s="65" t="s">
        <v>702</v>
      </c>
      <c r="B43" s="75">
        <v>37553</v>
      </c>
      <c r="C43" s="63" t="s">
        <v>708</v>
      </c>
      <c r="D43" s="66" t="s">
        <v>709</v>
      </c>
      <c r="E43" s="63" t="s">
        <v>710</v>
      </c>
      <c r="F43" s="63" t="s">
        <v>711</v>
      </c>
      <c r="G43" s="157">
        <v>12589.92</v>
      </c>
      <c r="H43" s="158">
        <v>11216.12</v>
      </c>
      <c r="I43" s="158">
        <v>11216.12</v>
      </c>
      <c r="J43" s="158"/>
      <c r="K43" s="12">
        <v>11216.12</v>
      </c>
      <c r="L43" s="235">
        <v>0.3</v>
      </c>
      <c r="M43" s="145">
        <f t="shared" si="4"/>
        <v>3364.8360000000002</v>
      </c>
      <c r="N43" s="253">
        <v>2823.541896261322</v>
      </c>
      <c r="O43" s="231">
        <f t="shared" si="5"/>
        <v>0.2517396297704841</v>
      </c>
    </row>
    <row r="44" spans="1:15" s="102" customFormat="1" ht="25.5" customHeight="1">
      <c r="A44" s="65" t="s">
        <v>702</v>
      </c>
      <c r="B44" s="75">
        <v>37553</v>
      </c>
      <c r="C44" s="63" t="s">
        <v>708</v>
      </c>
      <c r="D44" s="66" t="s">
        <v>709</v>
      </c>
      <c r="E44" s="63" t="s">
        <v>712</v>
      </c>
      <c r="F44" s="63" t="s">
        <v>713</v>
      </c>
      <c r="G44" s="157">
        <v>18234.44</v>
      </c>
      <c r="H44" s="158">
        <v>15471.02</v>
      </c>
      <c r="I44" s="158">
        <v>15471.02</v>
      </c>
      <c r="J44" s="158"/>
      <c r="K44" s="12">
        <v>15471.02</v>
      </c>
      <c r="L44" s="235">
        <v>0.3</v>
      </c>
      <c r="M44" s="145">
        <f t="shared" si="4"/>
        <v>4641.306</v>
      </c>
      <c r="N44" s="253">
        <v>3894.6688469717546</v>
      </c>
      <c r="O44" s="231">
        <f t="shared" si="5"/>
        <v>0.2517396297704841</v>
      </c>
    </row>
    <row r="45" spans="1:15" s="102" customFormat="1" ht="25.5" customHeight="1">
      <c r="A45" s="65" t="s">
        <v>702</v>
      </c>
      <c r="B45" s="75">
        <v>37570</v>
      </c>
      <c r="C45" s="63" t="s">
        <v>714</v>
      </c>
      <c r="D45" s="66" t="s">
        <v>709</v>
      </c>
      <c r="E45" s="63" t="s">
        <v>715</v>
      </c>
      <c r="F45" s="63" t="s">
        <v>716</v>
      </c>
      <c r="G45" s="157">
        <v>114653.43</v>
      </c>
      <c r="H45" s="158">
        <v>91604.4</v>
      </c>
      <c r="I45" s="158">
        <v>91604.4</v>
      </c>
      <c r="J45" s="158"/>
      <c r="K45" s="12">
        <v>91604.4</v>
      </c>
      <c r="L45" s="235">
        <v>0.3</v>
      </c>
      <c r="M45" s="145">
        <f t="shared" si="4"/>
        <v>27481.319999999996</v>
      </c>
      <c r="N45" s="253">
        <v>23060.457741347334</v>
      </c>
      <c r="O45" s="231">
        <f t="shared" si="5"/>
        <v>0.25173962977048414</v>
      </c>
    </row>
    <row r="46" spans="1:15" s="102" customFormat="1" ht="25.5" customHeight="1">
      <c r="A46" s="65" t="s">
        <v>702</v>
      </c>
      <c r="B46" s="75">
        <v>37570</v>
      </c>
      <c r="C46" s="63" t="s">
        <v>717</v>
      </c>
      <c r="D46" s="66" t="s">
        <v>709</v>
      </c>
      <c r="E46" s="63" t="s">
        <v>718</v>
      </c>
      <c r="F46" s="63" t="s">
        <v>719</v>
      </c>
      <c r="G46" s="157">
        <v>65567.82</v>
      </c>
      <c r="H46" s="158">
        <v>64033.38</v>
      </c>
      <c r="I46" s="158">
        <v>64033.38</v>
      </c>
      <c r="J46" s="158"/>
      <c r="K46" s="12">
        <v>64033.38</v>
      </c>
      <c r="L46" s="235">
        <v>0.25</v>
      </c>
      <c r="M46" s="145">
        <f t="shared" si="4"/>
        <v>16008.345</v>
      </c>
      <c r="N46" s="253">
        <v>13433.116145127267</v>
      </c>
      <c r="O46" s="231">
        <f t="shared" si="5"/>
        <v>0.20978302480873676</v>
      </c>
    </row>
    <row r="47" spans="1:15" s="102" customFormat="1" ht="25.5" customHeight="1">
      <c r="A47" s="65" t="s">
        <v>702</v>
      </c>
      <c r="B47" s="75">
        <v>37593</v>
      </c>
      <c r="C47" s="63" t="s">
        <v>720</v>
      </c>
      <c r="D47" s="66" t="s">
        <v>709</v>
      </c>
      <c r="E47" s="63" t="s">
        <v>721</v>
      </c>
      <c r="F47" s="63" t="s">
        <v>722</v>
      </c>
      <c r="G47" s="157">
        <v>161992.94</v>
      </c>
      <c r="H47" s="158">
        <v>161992.94</v>
      </c>
      <c r="I47" s="158">
        <v>161992.94</v>
      </c>
      <c r="J47" s="158">
        <v>109488.86</v>
      </c>
      <c r="K47" s="12">
        <v>161992.94</v>
      </c>
      <c r="L47" s="235">
        <v>0.3</v>
      </c>
      <c r="M47" s="145">
        <f t="shared" si="4"/>
        <v>48597.882</v>
      </c>
      <c r="N47" s="253">
        <v>40780.042741032245</v>
      </c>
      <c r="O47" s="231">
        <f t="shared" si="5"/>
        <v>0.2517396297704841</v>
      </c>
    </row>
    <row r="48" spans="1:15" s="102" customFormat="1" ht="25.5" customHeight="1">
      <c r="A48" s="65" t="s">
        <v>702</v>
      </c>
      <c r="B48" s="75">
        <v>37602</v>
      </c>
      <c r="C48" s="63" t="s">
        <v>723</v>
      </c>
      <c r="D48" s="66" t="s">
        <v>709</v>
      </c>
      <c r="E48" s="63" t="s">
        <v>724</v>
      </c>
      <c r="F48" s="63" t="s">
        <v>725</v>
      </c>
      <c r="G48" s="157">
        <v>197211.88</v>
      </c>
      <c r="H48" s="158">
        <v>197211.88</v>
      </c>
      <c r="I48" s="158">
        <v>197211.88</v>
      </c>
      <c r="J48" s="158"/>
      <c r="K48" s="12">
        <v>197211.88</v>
      </c>
      <c r="L48" s="235">
        <v>0.3</v>
      </c>
      <c r="M48" s="145">
        <f t="shared" si="4"/>
        <v>59163.564</v>
      </c>
      <c r="N48" s="253">
        <v>49646.04565754114</v>
      </c>
      <c r="O48" s="231">
        <f t="shared" si="5"/>
        <v>0.2517396297704841</v>
      </c>
    </row>
    <row r="49" spans="1:15" s="102" customFormat="1" ht="25.5" customHeight="1">
      <c r="A49" s="65" t="s">
        <v>702</v>
      </c>
      <c r="B49" s="75">
        <v>37602</v>
      </c>
      <c r="C49" s="63" t="s">
        <v>723</v>
      </c>
      <c r="D49" s="66" t="s">
        <v>709</v>
      </c>
      <c r="E49" s="63" t="s">
        <v>726</v>
      </c>
      <c r="F49" s="63" t="s">
        <v>725</v>
      </c>
      <c r="G49" s="157">
        <v>110786.22</v>
      </c>
      <c r="H49" s="158">
        <v>110786.22</v>
      </c>
      <c r="I49" s="158">
        <v>110786.22</v>
      </c>
      <c r="J49" s="158"/>
      <c r="K49" s="12">
        <v>110786.22</v>
      </c>
      <c r="L49" s="235">
        <v>0.3</v>
      </c>
      <c r="M49" s="145">
        <f t="shared" si="4"/>
        <v>33235.866</v>
      </c>
      <c r="N49" s="253">
        <v>27889.282006471403</v>
      </c>
      <c r="O49" s="231">
        <f t="shared" si="5"/>
        <v>0.25173962977048414</v>
      </c>
    </row>
    <row r="50" spans="1:15" s="102" customFormat="1" ht="25.5" customHeight="1">
      <c r="A50" s="65" t="s">
        <v>702</v>
      </c>
      <c r="B50" s="75">
        <v>37637</v>
      </c>
      <c r="C50" s="63" t="s">
        <v>752</v>
      </c>
      <c r="D50" s="66" t="s">
        <v>709</v>
      </c>
      <c r="E50" s="63" t="s">
        <v>753</v>
      </c>
      <c r="F50" s="63" t="s">
        <v>754</v>
      </c>
      <c r="G50" s="157">
        <v>131280.55</v>
      </c>
      <c r="H50" s="158">
        <v>131280.55</v>
      </c>
      <c r="I50" s="158">
        <v>131280.55</v>
      </c>
      <c r="J50" s="158"/>
      <c r="K50" s="12">
        <v>131280.55</v>
      </c>
      <c r="L50" s="235">
        <v>0.3</v>
      </c>
      <c r="M50" s="145">
        <f t="shared" si="4"/>
        <v>39384.16499999999</v>
      </c>
      <c r="N50" s="253">
        <v>33048.51705306552</v>
      </c>
      <c r="O50" s="231">
        <f t="shared" si="5"/>
        <v>0.2517396297704841</v>
      </c>
    </row>
    <row r="51" spans="1:15" s="102" customFormat="1" ht="25.5" customHeight="1">
      <c r="A51" s="65" t="s">
        <v>702</v>
      </c>
      <c r="B51" s="75">
        <v>37637</v>
      </c>
      <c r="C51" s="63" t="s">
        <v>752</v>
      </c>
      <c r="D51" s="66" t="s">
        <v>709</v>
      </c>
      <c r="E51" s="63" t="s">
        <v>755</v>
      </c>
      <c r="F51" s="63" t="s">
        <v>754</v>
      </c>
      <c r="G51" s="157">
        <v>125786.75</v>
      </c>
      <c r="H51" s="158">
        <v>122849.58</v>
      </c>
      <c r="I51" s="158">
        <v>122849.58</v>
      </c>
      <c r="J51" s="158"/>
      <c r="K51" s="12">
        <v>122849.58</v>
      </c>
      <c r="L51" s="235">
        <v>0.3</v>
      </c>
      <c r="M51" s="145">
        <f t="shared" si="4"/>
        <v>36854.873999999996</v>
      </c>
      <c r="N51" s="253">
        <v>30926.107786659464</v>
      </c>
      <c r="O51" s="231">
        <f t="shared" si="5"/>
        <v>0.2517396297704841</v>
      </c>
    </row>
    <row r="52" spans="1:15" s="102" customFormat="1" ht="25.5" customHeight="1">
      <c r="A52" s="65" t="s">
        <v>702</v>
      </c>
      <c r="B52" s="75">
        <v>37663</v>
      </c>
      <c r="C52" s="63" t="s">
        <v>756</v>
      </c>
      <c r="D52" s="66" t="s">
        <v>709</v>
      </c>
      <c r="E52" s="63" t="s">
        <v>757</v>
      </c>
      <c r="F52" s="63" t="s">
        <v>758</v>
      </c>
      <c r="G52" s="157">
        <v>36979.42</v>
      </c>
      <c r="H52" s="158">
        <v>35349.14</v>
      </c>
      <c r="I52" s="158">
        <v>35349.14</v>
      </c>
      <c r="J52" s="158"/>
      <c r="K52" s="12">
        <v>35349.14</v>
      </c>
      <c r="L52" s="235">
        <v>0.3</v>
      </c>
      <c r="M52" s="145">
        <f t="shared" si="4"/>
        <v>10604.742</v>
      </c>
      <c r="N52" s="253">
        <v>8898.779416305011</v>
      </c>
      <c r="O52" s="231">
        <f t="shared" si="5"/>
        <v>0.25173962977048414</v>
      </c>
    </row>
    <row r="53" spans="1:15" s="102" customFormat="1" ht="25.5" customHeight="1">
      <c r="A53" s="65" t="s">
        <v>702</v>
      </c>
      <c r="B53" s="75">
        <v>37698</v>
      </c>
      <c r="C53" s="63" t="s">
        <v>723</v>
      </c>
      <c r="D53" s="66" t="s">
        <v>709</v>
      </c>
      <c r="E53" s="63" t="s">
        <v>759</v>
      </c>
      <c r="F53" s="63" t="s">
        <v>760</v>
      </c>
      <c r="G53" s="157">
        <v>109073.64</v>
      </c>
      <c r="H53" s="158">
        <v>109073.64</v>
      </c>
      <c r="I53" s="158">
        <v>109073.64</v>
      </c>
      <c r="J53" s="158">
        <v>18648.88</v>
      </c>
      <c r="K53" s="12">
        <v>109073.64</v>
      </c>
      <c r="L53" s="235">
        <v>0.3</v>
      </c>
      <c r="M53" s="145">
        <f t="shared" si="4"/>
        <v>32722.091999999997</v>
      </c>
      <c r="N53" s="253">
        <v>27458.157751319064</v>
      </c>
      <c r="O53" s="231">
        <f t="shared" si="5"/>
        <v>0.2517396297704841</v>
      </c>
    </row>
    <row r="54" spans="1:15" s="102" customFormat="1" ht="25.5" customHeight="1">
      <c r="A54" s="65" t="s">
        <v>702</v>
      </c>
      <c r="B54" s="75">
        <v>38146</v>
      </c>
      <c r="C54" s="63" t="s">
        <v>761</v>
      </c>
      <c r="D54" s="66" t="s">
        <v>709</v>
      </c>
      <c r="E54" s="63" t="s">
        <v>762</v>
      </c>
      <c r="F54" s="63" t="s">
        <v>763</v>
      </c>
      <c r="G54" s="157">
        <v>51285.12</v>
      </c>
      <c r="H54" s="158">
        <v>51285.12</v>
      </c>
      <c r="I54" s="158">
        <v>51285.12</v>
      </c>
      <c r="J54" s="158">
        <v>31801.87</v>
      </c>
      <c r="K54" s="12">
        <v>51285.12</v>
      </c>
      <c r="L54" s="235">
        <v>0.3</v>
      </c>
      <c r="M54" s="145">
        <f t="shared" si="4"/>
        <v>15385.536</v>
      </c>
      <c r="N54" s="253">
        <v>12910.497121534849</v>
      </c>
      <c r="O54" s="231">
        <f t="shared" si="5"/>
        <v>0.2517396297704841</v>
      </c>
    </row>
    <row r="55" spans="1:15" s="102" customFormat="1" ht="25.5" customHeight="1">
      <c r="A55" s="65" t="s">
        <v>702</v>
      </c>
      <c r="B55" s="75">
        <v>38146</v>
      </c>
      <c r="C55" s="63" t="s">
        <v>708</v>
      </c>
      <c r="D55" s="66" t="s">
        <v>709</v>
      </c>
      <c r="E55" s="63" t="s">
        <v>764</v>
      </c>
      <c r="F55" s="63" t="s">
        <v>765</v>
      </c>
      <c r="G55" s="157">
        <v>24021.26</v>
      </c>
      <c r="H55" s="158">
        <v>24021.26</v>
      </c>
      <c r="I55" s="158">
        <v>24021.26</v>
      </c>
      <c r="J55" s="158"/>
      <c r="K55" s="12">
        <v>24021.26</v>
      </c>
      <c r="L55" s="235">
        <v>0.3</v>
      </c>
      <c r="M55" s="145">
        <f t="shared" si="4"/>
        <v>7206.378</v>
      </c>
      <c r="N55" s="253">
        <v>6047.103099020538</v>
      </c>
      <c r="O55" s="231">
        <f t="shared" si="5"/>
        <v>0.2517396297704841</v>
      </c>
    </row>
    <row r="56" spans="1:15" s="102" customFormat="1" ht="25.5" customHeight="1">
      <c r="A56" s="65" t="s">
        <v>702</v>
      </c>
      <c r="B56" s="75">
        <v>38146</v>
      </c>
      <c r="C56" s="63" t="s">
        <v>708</v>
      </c>
      <c r="D56" s="66" t="s">
        <v>709</v>
      </c>
      <c r="E56" s="63" t="s">
        <v>766</v>
      </c>
      <c r="F56" s="63" t="s">
        <v>765</v>
      </c>
      <c r="G56" s="157">
        <v>77310.26</v>
      </c>
      <c r="H56" s="158">
        <v>77310.26</v>
      </c>
      <c r="I56" s="158">
        <v>77310.26</v>
      </c>
      <c r="J56" s="158"/>
      <c r="K56" s="12">
        <v>77310.26</v>
      </c>
      <c r="L56" s="235">
        <v>0.3</v>
      </c>
      <c r="M56" s="145">
        <f t="shared" si="4"/>
        <v>23193.077999999998</v>
      </c>
      <c r="N56" s="253">
        <v>19462.056229859863</v>
      </c>
      <c r="O56" s="231">
        <f t="shared" si="5"/>
        <v>0.2517396297704841</v>
      </c>
    </row>
    <row r="57" spans="1:15" s="102" customFormat="1" ht="25.5" customHeight="1">
      <c r="A57" s="65" t="s">
        <v>702</v>
      </c>
      <c r="B57" s="75">
        <v>38153</v>
      </c>
      <c r="C57" s="63" t="s">
        <v>767</v>
      </c>
      <c r="D57" s="66" t="s">
        <v>709</v>
      </c>
      <c r="E57" s="63" t="s">
        <v>768</v>
      </c>
      <c r="F57" s="63" t="s">
        <v>769</v>
      </c>
      <c r="G57" s="157">
        <v>284943.48</v>
      </c>
      <c r="H57" s="158">
        <v>248943.48</v>
      </c>
      <c r="I57" s="158">
        <v>248943.48</v>
      </c>
      <c r="J57" s="158">
        <v>121568.48</v>
      </c>
      <c r="K57" s="12">
        <v>248943.48</v>
      </c>
      <c r="L57" s="235">
        <v>0.3</v>
      </c>
      <c r="M57" s="145">
        <f t="shared" si="4"/>
        <v>74683.044</v>
      </c>
      <c r="N57" s="253">
        <v>62668.939488975906</v>
      </c>
      <c r="O57" s="231">
        <f t="shared" si="5"/>
        <v>0.2517396297704841</v>
      </c>
    </row>
    <row r="58" spans="1:15" s="102" customFormat="1" ht="25.5" customHeight="1">
      <c r="A58" s="65" t="s">
        <v>702</v>
      </c>
      <c r="B58" s="75">
        <v>38153</v>
      </c>
      <c r="C58" s="63" t="s">
        <v>767</v>
      </c>
      <c r="D58" s="66" t="s">
        <v>709</v>
      </c>
      <c r="E58" s="63" t="s">
        <v>770</v>
      </c>
      <c r="F58" s="63" t="s">
        <v>771</v>
      </c>
      <c r="G58" s="157">
        <v>43728.85</v>
      </c>
      <c r="H58" s="158">
        <v>38623.05</v>
      </c>
      <c r="I58" s="158">
        <v>38623.05</v>
      </c>
      <c r="J58" s="158"/>
      <c r="K58" s="12">
        <v>38623.05</v>
      </c>
      <c r="L58" s="235">
        <v>0.3</v>
      </c>
      <c r="M58" s="145">
        <f t="shared" si="4"/>
        <v>11586.915</v>
      </c>
      <c r="N58" s="253">
        <v>9722.952307606896</v>
      </c>
      <c r="O58" s="231">
        <f t="shared" si="5"/>
        <v>0.2517396297704841</v>
      </c>
    </row>
    <row r="59" spans="1:15" s="102" customFormat="1" ht="25.5" customHeight="1">
      <c r="A59" s="70" t="s">
        <v>702</v>
      </c>
      <c r="B59" s="75">
        <v>38400</v>
      </c>
      <c r="C59" s="7" t="s">
        <v>714</v>
      </c>
      <c r="D59" s="8" t="s">
        <v>709</v>
      </c>
      <c r="E59" s="7" t="s">
        <v>802</v>
      </c>
      <c r="F59" s="7" t="s">
        <v>803</v>
      </c>
      <c r="G59" s="12">
        <v>154170.53</v>
      </c>
      <c r="H59" s="88">
        <v>138002.51</v>
      </c>
      <c r="I59" s="88">
        <v>138002.51</v>
      </c>
      <c r="J59" s="12"/>
      <c r="K59" s="12">
        <v>138002.51</v>
      </c>
      <c r="L59" s="234">
        <v>0.3</v>
      </c>
      <c r="M59" s="209">
        <f t="shared" si="4"/>
        <v>41400.753000000004</v>
      </c>
      <c r="N59" s="253">
        <v>34740.70077479753</v>
      </c>
      <c r="O59" s="231">
        <f t="shared" si="5"/>
        <v>0.2517396297704841</v>
      </c>
    </row>
    <row r="60" spans="1:15" s="102" customFormat="1" ht="25.5" customHeight="1">
      <c r="A60" s="70" t="s">
        <v>702</v>
      </c>
      <c r="B60" s="75">
        <v>38456</v>
      </c>
      <c r="C60" s="7" t="s">
        <v>804</v>
      </c>
      <c r="D60" s="8" t="s">
        <v>709</v>
      </c>
      <c r="E60" s="7" t="s">
        <v>805</v>
      </c>
      <c r="F60" s="7" t="s">
        <v>806</v>
      </c>
      <c r="G60" s="12">
        <v>114196.17</v>
      </c>
      <c r="H60" s="88">
        <v>114196.17</v>
      </c>
      <c r="I60" s="88">
        <v>114196.17</v>
      </c>
      <c r="J60" s="88"/>
      <c r="K60" s="12">
        <v>114196.17</v>
      </c>
      <c r="L60" s="234">
        <v>0.3</v>
      </c>
      <c r="M60" s="209">
        <f t="shared" si="4"/>
        <v>34258.850999999995</v>
      </c>
      <c r="N60" s="253">
        <v>28747.701557007258</v>
      </c>
      <c r="O60" s="231">
        <f t="shared" si="5"/>
        <v>0.2517396297704841</v>
      </c>
    </row>
    <row r="61" spans="1:15" s="102" customFormat="1" ht="25.5" customHeight="1">
      <c r="A61" s="65" t="s">
        <v>702</v>
      </c>
      <c r="B61" s="75">
        <v>38464</v>
      </c>
      <c r="C61" s="63" t="s">
        <v>704</v>
      </c>
      <c r="D61" s="66" t="s">
        <v>705</v>
      </c>
      <c r="E61" s="63" t="s">
        <v>727</v>
      </c>
      <c r="F61" s="63" t="s">
        <v>728</v>
      </c>
      <c r="G61" s="157">
        <v>266520.28</v>
      </c>
      <c r="H61" s="158">
        <v>266520.28</v>
      </c>
      <c r="I61" s="158">
        <v>266520.28</v>
      </c>
      <c r="J61" s="158">
        <v>0</v>
      </c>
      <c r="K61" s="12">
        <v>266520.28</v>
      </c>
      <c r="L61" s="235">
        <v>0.2</v>
      </c>
      <c r="M61" s="145">
        <f t="shared" si="4"/>
        <v>53304.05600000001</v>
      </c>
      <c r="N61" s="253">
        <v>44729.14440901718</v>
      </c>
      <c r="O61" s="231">
        <f t="shared" si="5"/>
        <v>0.1678264198469894</v>
      </c>
    </row>
    <row r="62" spans="1:15" s="102" customFormat="1" ht="25.5" customHeight="1">
      <c r="A62" s="65" t="s">
        <v>729</v>
      </c>
      <c r="B62" s="75">
        <v>38533</v>
      </c>
      <c r="C62" s="63" t="s">
        <v>730</v>
      </c>
      <c r="D62" s="66" t="s">
        <v>731</v>
      </c>
      <c r="E62" s="63" t="s">
        <v>732</v>
      </c>
      <c r="F62" s="63" t="s">
        <v>733</v>
      </c>
      <c r="G62" s="157">
        <v>50516.28</v>
      </c>
      <c r="H62" s="158">
        <v>50516.28</v>
      </c>
      <c r="I62" s="158">
        <v>0</v>
      </c>
      <c r="J62" s="158">
        <v>0</v>
      </c>
      <c r="K62" s="12">
        <v>50516.28</v>
      </c>
      <c r="L62" s="235">
        <v>0.4</v>
      </c>
      <c r="M62" s="145">
        <f t="shared" si="4"/>
        <v>20206.512000000002</v>
      </c>
      <c r="N62" s="253">
        <v>16955.93283277615</v>
      </c>
      <c r="O62" s="231">
        <f t="shared" si="5"/>
        <v>0.33565283969397885</v>
      </c>
    </row>
    <row r="63" spans="1:15" s="102" customFormat="1" ht="25.5" customHeight="1">
      <c r="A63" s="65" t="s">
        <v>729</v>
      </c>
      <c r="B63" s="75">
        <v>38533</v>
      </c>
      <c r="C63" s="63" t="s">
        <v>730</v>
      </c>
      <c r="D63" s="66" t="s">
        <v>731</v>
      </c>
      <c r="E63" s="63" t="s">
        <v>734</v>
      </c>
      <c r="F63" s="63" t="s">
        <v>733</v>
      </c>
      <c r="G63" s="157">
        <v>5127.51</v>
      </c>
      <c r="H63" s="158">
        <v>5127.51</v>
      </c>
      <c r="I63" s="158">
        <v>0</v>
      </c>
      <c r="J63" s="158">
        <v>0</v>
      </c>
      <c r="K63" s="12">
        <v>5127.51</v>
      </c>
      <c r="L63" s="235">
        <v>0.4</v>
      </c>
      <c r="M63" s="145">
        <f t="shared" si="4"/>
        <v>2051.0040000000004</v>
      </c>
      <c r="N63" s="253">
        <v>1721.0632920592734</v>
      </c>
      <c r="O63" s="231">
        <f t="shared" si="5"/>
        <v>0.3356528396939788</v>
      </c>
    </row>
    <row r="64" spans="1:15" s="102" customFormat="1" ht="25.5" customHeight="1">
      <c r="A64" s="65" t="s">
        <v>729</v>
      </c>
      <c r="B64" s="75">
        <v>38533</v>
      </c>
      <c r="C64" s="63" t="s">
        <v>735</v>
      </c>
      <c r="D64" s="66" t="s">
        <v>703</v>
      </c>
      <c r="E64" s="63" t="s">
        <v>736</v>
      </c>
      <c r="F64" s="63" t="s">
        <v>737</v>
      </c>
      <c r="G64" s="157">
        <v>1071496.28</v>
      </c>
      <c r="H64" s="158">
        <v>1070224.51</v>
      </c>
      <c r="I64" s="158">
        <v>0</v>
      </c>
      <c r="J64" s="158">
        <v>0</v>
      </c>
      <c r="K64" s="12">
        <v>1070224.51</v>
      </c>
      <c r="L64" s="235">
        <v>0.4</v>
      </c>
      <c r="M64" s="145">
        <f t="shared" si="4"/>
        <v>428089.804</v>
      </c>
      <c r="N64" s="253">
        <v>359223.895891597</v>
      </c>
      <c r="O64" s="231">
        <f t="shared" si="5"/>
        <v>0.3356528396939788</v>
      </c>
    </row>
    <row r="65" spans="1:15" s="102" customFormat="1" ht="25.5" customHeight="1">
      <c r="A65" s="65" t="s">
        <v>729</v>
      </c>
      <c r="B65" s="75">
        <v>38558</v>
      </c>
      <c r="C65" s="63" t="s">
        <v>738</v>
      </c>
      <c r="D65" s="66" t="s">
        <v>731</v>
      </c>
      <c r="E65" s="63" t="s">
        <v>739</v>
      </c>
      <c r="F65" s="63" t="s">
        <v>740</v>
      </c>
      <c r="G65" s="157">
        <v>187911.3</v>
      </c>
      <c r="H65" s="158">
        <v>79376.88</v>
      </c>
      <c r="I65" s="158">
        <v>0</v>
      </c>
      <c r="J65" s="158">
        <v>0</v>
      </c>
      <c r="K65" s="12">
        <v>79376.88</v>
      </c>
      <c r="L65" s="235">
        <v>0.3</v>
      </c>
      <c r="M65" s="145">
        <f t="shared" si="4"/>
        <v>23813.064000000002</v>
      </c>
      <c r="N65" s="253">
        <v>19982.306383536146</v>
      </c>
      <c r="O65" s="231">
        <f t="shared" si="5"/>
        <v>0.25173962977048414</v>
      </c>
    </row>
    <row r="66" spans="1:15" s="102" customFormat="1" ht="25.5" customHeight="1">
      <c r="A66" s="65" t="s">
        <v>729</v>
      </c>
      <c r="B66" s="75">
        <v>38561</v>
      </c>
      <c r="C66" s="63" t="s">
        <v>738</v>
      </c>
      <c r="D66" s="66" t="s">
        <v>731</v>
      </c>
      <c r="E66" s="63" t="s">
        <v>772</v>
      </c>
      <c r="F66" s="63" t="s">
        <v>773</v>
      </c>
      <c r="G66" s="157">
        <v>745046.27</v>
      </c>
      <c r="H66" s="158">
        <v>447032.71</v>
      </c>
      <c r="I66" s="158">
        <v>0</v>
      </c>
      <c r="J66" s="158">
        <v>0</v>
      </c>
      <c r="K66" s="12">
        <v>447032.71</v>
      </c>
      <c r="L66" s="235">
        <v>0.2844</v>
      </c>
      <c r="M66" s="145">
        <f t="shared" si="4"/>
        <v>127136.102724</v>
      </c>
      <c r="N66" s="253">
        <v>106683.98476733998</v>
      </c>
      <c r="O66" s="231">
        <f t="shared" si="5"/>
        <v>0.2386491690224189</v>
      </c>
    </row>
    <row r="67" spans="1:15" s="102" customFormat="1" ht="25.5" customHeight="1">
      <c r="A67" s="65" t="s">
        <v>729</v>
      </c>
      <c r="B67" s="75">
        <v>38561</v>
      </c>
      <c r="C67" s="63" t="s">
        <v>774</v>
      </c>
      <c r="D67" s="66" t="s">
        <v>731</v>
      </c>
      <c r="E67" s="63" t="s">
        <v>775</v>
      </c>
      <c r="F67" s="63" t="s">
        <v>776</v>
      </c>
      <c r="G67" s="157">
        <v>75997.17</v>
      </c>
      <c r="H67" s="158">
        <v>69064.07</v>
      </c>
      <c r="I67" s="158">
        <v>0</v>
      </c>
      <c r="J67" s="158">
        <v>0</v>
      </c>
      <c r="K67" s="12">
        <v>69064.07</v>
      </c>
      <c r="L67" s="235">
        <v>0.4</v>
      </c>
      <c r="M67" s="145">
        <f t="shared" si="4"/>
        <v>27625.628000000004</v>
      </c>
      <c r="N67" s="253">
        <v>23181.551216323733</v>
      </c>
      <c r="O67" s="231">
        <f t="shared" si="5"/>
        <v>0.3356528396939788</v>
      </c>
    </row>
    <row r="68" spans="1:15" s="102" customFormat="1" ht="25.5" customHeight="1">
      <c r="A68" s="65" t="s">
        <v>729</v>
      </c>
      <c r="B68" s="75">
        <v>38561</v>
      </c>
      <c r="C68" s="63" t="s">
        <v>738</v>
      </c>
      <c r="D68" s="66" t="s">
        <v>731</v>
      </c>
      <c r="E68" s="63" t="s">
        <v>777</v>
      </c>
      <c r="F68" s="63" t="s">
        <v>778</v>
      </c>
      <c r="G68" s="157">
        <v>85040.54</v>
      </c>
      <c r="H68" s="158">
        <v>62400.05</v>
      </c>
      <c r="I68" s="158">
        <v>0</v>
      </c>
      <c r="J68" s="158">
        <v>0</v>
      </c>
      <c r="K68" s="12">
        <v>62400.05</v>
      </c>
      <c r="L68" s="235">
        <v>0.4</v>
      </c>
      <c r="M68" s="145">
        <f t="shared" si="4"/>
        <v>24960.020000000004</v>
      </c>
      <c r="N68" s="253">
        <v>20944.75397954626</v>
      </c>
      <c r="O68" s="231">
        <f t="shared" si="5"/>
        <v>0.3356528396939788</v>
      </c>
    </row>
    <row r="69" spans="1:15" s="102" customFormat="1" ht="25.5" customHeight="1">
      <c r="A69" s="65" t="s">
        <v>729</v>
      </c>
      <c r="B69" s="75">
        <v>38561</v>
      </c>
      <c r="C69" s="63" t="s">
        <v>730</v>
      </c>
      <c r="D69" s="66" t="s">
        <v>731</v>
      </c>
      <c r="E69" s="63" t="s">
        <v>779</v>
      </c>
      <c r="F69" s="63" t="s">
        <v>780</v>
      </c>
      <c r="G69" s="157">
        <v>57792.97</v>
      </c>
      <c r="H69" s="158">
        <v>56716.78</v>
      </c>
      <c r="I69" s="158">
        <v>0</v>
      </c>
      <c r="J69" s="158">
        <v>0</v>
      </c>
      <c r="K69" s="12">
        <v>56716.78</v>
      </c>
      <c r="L69" s="235">
        <v>0.5</v>
      </c>
      <c r="M69" s="145">
        <f t="shared" si="4"/>
        <v>28358.39</v>
      </c>
      <c r="N69" s="253">
        <v>23796.43533162333</v>
      </c>
      <c r="O69" s="231">
        <f t="shared" si="5"/>
        <v>0.4195660496174735</v>
      </c>
    </row>
    <row r="70" spans="1:15" s="102" customFormat="1" ht="25.5" customHeight="1">
      <c r="A70" s="65" t="s">
        <v>729</v>
      </c>
      <c r="B70" s="75">
        <v>38562</v>
      </c>
      <c r="C70" s="63" t="s">
        <v>741</v>
      </c>
      <c r="D70" s="66" t="s">
        <v>742</v>
      </c>
      <c r="E70" s="63" t="s">
        <v>743</v>
      </c>
      <c r="F70" s="63" t="s">
        <v>744</v>
      </c>
      <c r="G70" s="157">
        <v>604006.14</v>
      </c>
      <c r="H70" s="158">
        <v>267222.32</v>
      </c>
      <c r="I70" s="158">
        <v>0</v>
      </c>
      <c r="J70" s="158">
        <v>0</v>
      </c>
      <c r="K70" s="12">
        <v>267222.32</v>
      </c>
      <c r="L70" s="235">
        <v>0.3</v>
      </c>
      <c r="M70" s="145">
        <f t="shared" si="4"/>
        <v>80166.696</v>
      </c>
      <c r="N70" s="253">
        <v>67270.44790320983</v>
      </c>
      <c r="O70" s="231">
        <f t="shared" si="5"/>
        <v>0.2517396297704841</v>
      </c>
    </row>
    <row r="71" spans="1:15" s="102" customFormat="1" ht="25.5" customHeight="1">
      <c r="A71" s="65" t="s">
        <v>729</v>
      </c>
      <c r="B71" s="75">
        <v>38562</v>
      </c>
      <c r="C71" s="63" t="s">
        <v>745</v>
      </c>
      <c r="D71" s="66" t="s">
        <v>703</v>
      </c>
      <c r="E71" s="63" t="s">
        <v>746</v>
      </c>
      <c r="F71" s="63" t="s">
        <v>747</v>
      </c>
      <c r="G71" s="157">
        <v>546775.73</v>
      </c>
      <c r="H71" s="158">
        <v>488308.65</v>
      </c>
      <c r="I71" s="158">
        <v>0</v>
      </c>
      <c r="J71" s="158">
        <v>0</v>
      </c>
      <c r="K71" s="12">
        <v>488308.65</v>
      </c>
      <c r="L71" s="235">
        <v>0.3</v>
      </c>
      <c r="M71" s="145">
        <f t="shared" si="4"/>
        <v>146492.595</v>
      </c>
      <c r="N71" s="253">
        <v>122926.6387647249</v>
      </c>
      <c r="O71" s="231">
        <f t="shared" si="5"/>
        <v>0.2517396297704841</v>
      </c>
    </row>
    <row r="72" spans="1:15" s="102" customFormat="1" ht="25.5" customHeight="1">
      <c r="A72" s="65" t="s">
        <v>729</v>
      </c>
      <c r="B72" s="75">
        <v>38573</v>
      </c>
      <c r="C72" s="63" t="s">
        <v>748</v>
      </c>
      <c r="D72" s="66" t="s">
        <v>749</v>
      </c>
      <c r="E72" s="63" t="s">
        <v>750</v>
      </c>
      <c r="F72" s="63" t="s">
        <v>751</v>
      </c>
      <c r="G72" s="157">
        <v>184313.24</v>
      </c>
      <c r="H72" s="158">
        <v>123703.67</v>
      </c>
      <c r="I72" s="158">
        <v>0</v>
      </c>
      <c r="J72" s="158">
        <v>0</v>
      </c>
      <c r="K72" s="12">
        <v>123703.67</v>
      </c>
      <c r="L72" s="235">
        <v>0.15</v>
      </c>
      <c r="M72" s="145">
        <f t="shared" si="4"/>
        <v>18555.550499999998</v>
      </c>
      <c r="N72" s="253">
        <v>15570.558043525069</v>
      </c>
      <c r="O72" s="231">
        <f t="shared" si="5"/>
        <v>0.12586981488524204</v>
      </c>
    </row>
    <row r="73" spans="1:15" s="102" customFormat="1" ht="25.5" customHeight="1">
      <c r="A73" s="65" t="s">
        <v>729</v>
      </c>
      <c r="B73" s="75">
        <v>38617</v>
      </c>
      <c r="C73" s="63" t="s">
        <v>781</v>
      </c>
      <c r="D73" s="66" t="s">
        <v>703</v>
      </c>
      <c r="E73" s="63" t="s">
        <v>782</v>
      </c>
      <c r="F73" s="63" t="s">
        <v>783</v>
      </c>
      <c r="G73" s="157">
        <v>130507.8</v>
      </c>
      <c r="H73" s="158">
        <v>111062.98</v>
      </c>
      <c r="I73" s="158">
        <v>0</v>
      </c>
      <c r="J73" s="158">
        <v>0</v>
      </c>
      <c r="K73" s="12">
        <v>111062.98</v>
      </c>
      <c r="L73" s="235">
        <v>0.35</v>
      </c>
      <c r="M73" s="145">
        <f t="shared" si="4"/>
        <v>38872.043</v>
      </c>
      <c r="N73" s="253">
        <v>32618.779044141127</v>
      </c>
      <c r="O73" s="231">
        <f t="shared" si="5"/>
        <v>0.29369623473223144</v>
      </c>
    </row>
    <row r="74" spans="1:15" s="102" customFormat="1" ht="25.5" customHeight="1">
      <c r="A74" s="65" t="s">
        <v>729</v>
      </c>
      <c r="B74" s="75">
        <v>38630</v>
      </c>
      <c r="C74" s="63" t="s">
        <v>784</v>
      </c>
      <c r="D74" s="66" t="s">
        <v>703</v>
      </c>
      <c r="E74" s="63" t="s">
        <v>785</v>
      </c>
      <c r="F74" s="63" t="s">
        <v>786</v>
      </c>
      <c r="G74" s="157">
        <v>317553.41</v>
      </c>
      <c r="H74" s="158">
        <v>222917.31</v>
      </c>
      <c r="I74" s="158">
        <v>0</v>
      </c>
      <c r="J74" s="158">
        <v>0</v>
      </c>
      <c r="K74" s="12">
        <v>222917.31</v>
      </c>
      <c r="L74" s="235">
        <v>0.35</v>
      </c>
      <c r="M74" s="145">
        <f aca="true" t="shared" si="6" ref="M74:M79">K74*L74</f>
        <v>78021.0585</v>
      </c>
      <c r="N74" s="253">
        <v>65469.9746036376</v>
      </c>
      <c r="O74" s="231">
        <f t="shared" si="5"/>
        <v>0.29369623473223144</v>
      </c>
    </row>
    <row r="75" spans="1:15" s="102" customFormat="1" ht="25.5" customHeight="1">
      <c r="A75" s="65" t="s">
        <v>729</v>
      </c>
      <c r="B75" s="75">
        <v>38631</v>
      </c>
      <c r="C75" s="63" t="s">
        <v>787</v>
      </c>
      <c r="D75" s="66" t="s">
        <v>749</v>
      </c>
      <c r="E75" s="63" t="s">
        <v>788</v>
      </c>
      <c r="F75" s="63" t="s">
        <v>792</v>
      </c>
      <c r="G75" s="157">
        <v>110249.7</v>
      </c>
      <c r="H75" s="158">
        <v>110249.7</v>
      </c>
      <c r="I75" s="158">
        <v>0</v>
      </c>
      <c r="J75" s="158">
        <v>0</v>
      </c>
      <c r="K75" s="12">
        <v>110249.7</v>
      </c>
      <c r="L75" s="235">
        <v>0.4</v>
      </c>
      <c r="M75" s="145">
        <f t="shared" si="6"/>
        <v>44099.880000000005</v>
      </c>
      <c r="N75" s="253">
        <v>37005.624880409254</v>
      </c>
      <c r="O75" s="231">
        <f t="shared" si="5"/>
        <v>0.3356528396939788</v>
      </c>
    </row>
    <row r="76" spans="1:15" s="102" customFormat="1" ht="25.5" customHeight="1">
      <c r="A76" s="65" t="s">
        <v>729</v>
      </c>
      <c r="B76" s="75">
        <v>38659</v>
      </c>
      <c r="C76" s="63" t="s">
        <v>738</v>
      </c>
      <c r="D76" s="66" t="s">
        <v>731</v>
      </c>
      <c r="E76" s="63" t="s">
        <v>793</v>
      </c>
      <c r="F76" s="63" t="s">
        <v>794</v>
      </c>
      <c r="G76" s="157">
        <v>56041.38</v>
      </c>
      <c r="H76" s="158">
        <v>26290.95</v>
      </c>
      <c r="I76" s="158">
        <v>0</v>
      </c>
      <c r="J76" s="158">
        <v>0</v>
      </c>
      <c r="K76" s="12">
        <v>26290.95</v>
      </c>
      <c r="L76" s="235">
        <v>0.3</v>
      </c>
      <c r="M76" s="145">
        <f t="shared" si="6"/>
        <v>7887.285</v>
      </c>
      <c r="N76" s="253">
        <v>6618.474019314309</v>
      </c>
      <c r="O76" s="231">
        <f t="shared" si="5"/>
        <v>0.2517396297704841</v>
      </c>
    </row>
    <row r="77" spans="1:15" s="102" customFormat="1" ht="25.5" customHeight="1">
      <c r="A77" s="65" t="s">
        <v>729</v>
      </c>
      <c r="B77" s="75">
        <v>38673</v>
      </c>
      <c r="C77" s="63" t="s">
        <v>795</v>
      </c>
      <c r="D77" s="66" t="s">
        <v>742</v>
      </c>
      <c r="E77" s="63" t="s">
        <v>796</v>
      </c>
      <c r="F77" s="63" t="s">
        <v>797</v>
      </c>
      <c r="G77" s="157">
        <v>114008.57</v>
      </c>
      <c r="H77" s="158">
        <v>104277.82</v>
      </c>
      <c r="I77" s="158">
        <v>0</v>
      </c>
      <c r="J77" s="158">
        <v>0</v>
      </c>
      <c r="K77" s="12">
        <v>104277.82</v>
      </c>
      <c r="L77" s="235">
        <v>0.3</v>
      </c>
      <c r="M77" s="145">
        <f t="shared" si="6"/>
        <v>31283.346</v>
      </c>
      <c r="N77" s="253">
        <v>26250.859800073184</v>
      </c>
      <c r="O77" s="231">
        <f t="shared" si="5"/>
        <v>0.2517396297704841</v>
      </c>
    </row>
    <row r="78" spans="1:15" s="102" customFormat="1" ht="25.5" customHeight="1">
      <c r="A78" s="65" t="s">
        <v>729</v>
      </c>
      <c r="B78" s="75">
        <v>38673</v>
      </c>
      <c r="C78" s="63" t="s">
        <v>795</v>
      </c>
      <c r="D78" s="66" t="s">
        <v>742</v>
      </c>
      <c r="E78" s="63" t="s">
        <v>798</v>
      </c>
      <c r="F78" s="63" t="s">
        <v>797</v>
      </c>
      <c r="G78" s="157">
        <v>81717.68</v>
      </c>
      <c r="H78" s="158">
        <v>81717.68</v>
      </c>
      <c r="I78" s="158">
        <v>0</v>
      </c>
      <c r="J78" s="158">
        <v>0</v>
      </c>
      <c r="K78" s="12">
        <v>81717.68</v>
      </c>
      <c r="L78" s="235">
        <v>0.3</v>
      </c>
      <c r="M78" s="145">
        <f t="shared" si="6"/>
        <v>24515.303999999996</v>
      </c>
      <c r="N78" s="253">
        <v>20571.57850890289</v>
      </c>
      <c r="O78" s="231">
        <f t="shared" si="5"/>
        <v>0.2517396297704841</v>
      </c>
    </row>
    <row r="79" spans="1:15" s="102" customFormat="1" ht="25.5" customHeight="1">
      <c r="A79" s="65" t="s">
        <v>729</v>
      </c>
      <c r="B79" s="75">
        <v>38679</v>
      </c>
      <c r="C79" s="63" t="s">
        <v>799</v>
      </c>
      <c r="D79" s="66" t="s">
        <v>703</v>
      </c>
      <c r="E79" s="63" t="s">
        <v>800</v>
      </c>
      <c r="F79" s="63" t="s">
        <v>801</v>
      </c>
      <c r="G79" s="157">
        <v>87690.89</v>
      </c>
      <c r="H79" s="158">
        <v>72103.6</v>
      </c>
      <c r="I79" s="158">
        <v>0</v>
      </c>
      <c r="J79" s="158">
        <v>0</v>
      </c>
      <c r="K79" s="12">
        <v>72103.6</v>
      </c>
      <c r="L79" s="235">
        <v>0.35</v>
      </c>
      <c r="M79" s="145">
        <f t="shared" si="6"/>
        <v>25236.260000000002</v>
      </c>
      <c r="N79" s="253">
        <v>21176.55583063892</v>
      </c>
      <c r="O79" s="231">
        <f t="shared" si="5"/>
        <v>0.2936962347322314</v>
      </c>
    </row>
    <row r="80" spans="6:15" ht="25.5" customHeight="1">
      <c r="F80" s="99" t="s">
        <v>363</v>
      </c>
      <c r="G80" s="103">
        <f>SUM(G42:G79)</f>
        <v>6712649.229999999</v>
      </c>
      <c r="H80" s="103">
        <f>SUM(H42:H79)</f>
        <v>5494892.759999999</v>
      </c>
      <c r="I80" s="103">
        <f>SUM(I42:I79)</f>
        <v>2046579.29</v>
      </c>
      <c r="J80" s="103">
        <f>SUM(J42:J79)</f>
        <v>281508.09</v>
      </c>
      <c r="K80" s="103">
        <f>SUM(K42:K79)</f>
        <v>5494892.759999999</v>
      </c>
      <c r="L80" s="232">
        <f>M80/K80</f>
        <v>0.31956390523333894</v>
      </c>
      <c r="M80" s="103">
        <f>SUM(M42:M79)</f>
        <v>1755969.3892239998</v>
      </c>
      <c r="N80" s="254">
        <f>SUM(N42:N79)</f>
        <v>1473490.2797718428</v>
      </c>
      <c r="O80" s="231">
        <f t="shared" si="5"/>
        <v>0.26815633063816935</v>
      </c>
    </row>
    <row r="81" spans="1:15" ht="12.75">
      <c r="A81" s="302" t="s">
        <v>309</v>
      </c>
      <c r="B81" s="303"/>
      <c r="C81" s="101"/>
      <c r="D81" s="101"/>
      <c r="E81" s="101"/>
      <c r="F81" s="101"/>
      <c r="G81" s="129"/>
      <c r="H81" s="129"/>
      <c r="I81" s="129"/>
      <c r="J81" s="101"/>
      <c r="K81" s="101"/>
      <c r="L81" s="229"/>
      <c r="M81" s="101"/>
      <c r="O81" s="229"/>
    </row>
    <row r="82" spans="1:15" ht="72" customHeight="1">
      <c r="A82" s="61" t="s">
        <v>306</v>
      </c>
      <c r="B82" s="127" t="s">
        <v>327</v>
      </c>
      <c r="C82" s="61" t="s">
        <v>311</v>
      </c>
      <c r="D82" s="61" t="s">
        <v>312</v>
      </c>
      <c r="E82" s="61" t="s">
        <v>328</v>
      </c>
      <c r="F82" s="61" t="s">
        <v>329</v>
      </c>
      <c r="G82" s="61" t="s">
        <v>330</v>
      </c>
      <c r="H82" s="61" t="s">
        <v>331</v>
      </c>
      <c r="I82" s="61" t="s">
        <v>332</v>
      </c>
      <c r="J82" s="61" t="s">
        <v>333</v>
      </c>
      <c r="K82" s="61" t="s">
        <v>354</v>
      </c>
      <c r="L82" s="230" t="s">
        <v>353</v>
      </c>
      <c r="M82" s="61" t="s">
        <v>355</v>
      </c>
      <c r="N82" s="252" t="s">
        <v>869</v>
      </c>
      <c r="O82" s="264" t="s">
        <v>870</v>
      </c>
    </row>
    <row r="83" spans="1:15" ht="25.5" customHeight="1">
      <c r="A83" s="130" t="s">
        <v>839</v>
      </c>
      <c r="B83" s="75">
        <v>38693</v>
      </c>
      <c r="C83" s="2" t="s">
        <v>840</v>
      </c>
      <c r="D83" s="114" t="s">
        <v>841</v>
      </c>
      <c r="E83" s="2" t="s">
        <v>842</v>
      </c>
      <c r="F83" s="131" t="s">
        <v>843</v>
      </c>
      <c r="G83" s="132">
        <v>45292.9</v>
      </c>
      <c r="H83" s="132">
        <v>44298.89</v>
      </c>
      <c r="I83" s="132"/>
      <c r="J83" s="115" t="s">
        <v>844</v>
      </c>
      <c r="K83" s="12">
        <v>44298.89</v>
      </c>
      <c r="L83" s="236">
        <v>0.3</v>
      </c>
      <c r="M83" s="12">
        <f>K83*L83</f>
        <v>13289.667</v>
      </c>
      <c r="N83" s="253">
        <v>11151.7861678434</v>
      </c>
      <c r="O83" s="231">
        <f>N83/K83</f>
        <v>0.2517396297704841</v>
      </c>
    </row>
    <row r="84" spans="6:15" ht="25.5" customHeight="1">
      <c r="F84" s="99" t="s">
        <v>363</v>
      </c>
      <c r="G84" s="103">
        <f>SUM(G83:G83)</f>
        <v>45292.9</v>
      </c>
      <c r="H84" s="103">
        <f>SUM(H83:H83)</f>
        <v>44298.89</v>
      </c>
      <c r="I84" s="103">
        <f>SUM(I83:I83)</f>
        <v>0</v>
      </c>
      <c r="J84" s="103">
        <f>SUM(J83:J83)</f>
        <v>0</v>
      </c>
      <c r="K84" s="103">
        <f>SUM(K83:K83)</f>
        <v>44298.89</v>
      </c>
      <c r="L84" s="232">
        <f>M84/K84</f>
        <v>0.3</v>
      </c>
      <c r="M84" s="103">
        <f>SUM(M83:M83)</f>
        <v>13289.667</v>
      </c>
      <c r="N84" s="254">
        <f>SUM(N83)</f>
        <v>11151.7861678434</v>
      </c>
      <c r="O84" s="231">
        <f>N84/K84</f>
        <v>0.2517396297704841</v>
      </c>
    </row>
    <row r="85" spans="1:15" ht="12.75">
      <c r="A85" s="302" t="s">
        <v>313</v>
      </c>
      <c r="B85" s="303"/>
      <c r="C85" s="101"/>
      <c r="D85" s="101"/>
      <c r="E85" s="101"/>
      <c r="F85" s="101"/>
      <c r="G85" s="129"/>
      <c r="H85" s="129"/>
      <c r="I85" s="129"/>
      <c r="J85" s="101"/>
      <c r="K85" s="101"/>
      <c r="L85" s="229"/>
      <c r="M85" s="101"/>
      <c r="O85" s="229"/>
    </row>
    <row r="86" spans="1:15" ht="72" customHeight="1">
      <c r="A86" s="61" t="s">
        <v>306</v>
      </c>
      <c r="B86" s="127" t="s">
        <v>327</v>
      </c>
      <c r="C86" s="61" t="s">
        <v>311</v>
      </c>
      <c r="D86" s="61" t="s">
        <v>312</v>
      </c>
      <c r="E86" s="61" t="s">
        <v>328</v>
      </c>
      <c r="F86" s="61" t="s">
        <v>329</v>
      </c>
      <c r="G86" s="61" t="s">
        <v>330</v>
      </c>
      <c r="H86" s="61" t="s">
        <v>331</v>
      </c>
      <c r="I86" s="61" t="s">
        <v>332</v>
      </c>
      <c r="J86" s="61" t="s">
        <v>333</v>
      </c>
      <c r="K86" s="61" t="s">
        <v>354</v>
      </c>
      <c r="L86" s="230" t="s">
        <v>353</v>
      </c>
      <c r="M86" s="61" t="s">
        <v>355</v>
      </c>
      <c r="N86" s="252" t="s">
        <v>869</v>
      </c>
      <c r="O86" s="264" t="s">
        <v>870</v>
      </c>
    </row>
    <row r="87" spans="1:15" ht="25.5" customHeight="1">
      <c r="A87" s="6" t="s">
        <v>370</v>
      </c>
      <c r="B87" s="75">
        <v>38538</v>
      </c>
      <c r="C87" s="7" t="s">
        <v>371</v>
      </c>
      <c r="D87" s="8" t="s">
        <v>372</v>
      </c>
      <c r="E87" s="2" t="s">
        <v>383</v>
      </c>
      <c r="F87" s="2" t="s">
        <v>373</v>
      </c>
      <c r="G87" s="12">
        <v>392690.44</v>
      </c>
      <c r="H87" s="12">
        <v>392575.44</v>
      </c>
      <c r="I87" s="12">
        <v>392575.44</v>
      </c>
      <c r="J87" s="12"/>
      <c r="K87" s="12">
        <f>I87-J87</f>
        <v>392575.44</v>
      </c>
      <c r="L87" s="231">
        <v>0.4</v>
      </c>
      <c r="M87" s="12">
        <f>K87*L87</f>
        <v>157030.176</v>
      </c>
      <c r="N87" s="253">
        <v>131769.0612301132</v>
      </c>
      <c r="O87" s="231">
        <f aca="true" t="shared" si="7" ref="O87:O92">N87/K87</f>
        <v>0.33565283969397885</v>
      </c>
    </row>
    <row r="88" spans="1:15" ht="25.5" customHeight="1">
      <c r="A88" s="6" t="s">
        <v>369</v>
      </c>
      <c r="B88" s="75">
        <v>38554</v>
      </c>
      <c r="C88" s="7" t="s">
        <v>384</v>
      </c>
      <c r="D88" s="8" t="s">
        <v>385</v>
      </c>
      <c r="E88" s="2" t="s">
        <v>386</v>
      </c>
      <c r="F88" s="2" t="s">
        <v>387</v>
      </c>
      <c r="G88" s="12">
        <v>647567.77</v>
      </c>
      <c r="H88" s="12">
        <v>647567.77</v>
      </c>
      <c r="I88" s="12">
        <v>647567.77</v>
      </c>
      <c r="J88" s="12"/>
      <c r="K88" s="12">
        <f>I88-J88</f>
        <v>647567.77</v>
      </c>
      <c r="L88" s="231">
        <v>0.5</v>
      </c>
      <c r="M88" s="12">
        <f>K88*L88</f>
        <v>323783.885</v>
      </c>
      <c r="N88" s="253">
        <v>271697.45111849665</v>
      </c>
      <c r="O88" s="231">
        <f t="shared" si="7"/>
        <v>0.41956604961747346</v>
      </c>
    </row>
    <row r="89" spans="1:15" ht="25.5" customHeight="1">
      <c r="A89" s="6" t="s">
        <v>369</v>
      </c>
      <c r="B89" s="75">
        <v>38554</v>
      </c>
      <c r="C89" s="7" t="s">
        <v>384</v>
      </c>
      <c r="D89" s="8" t="s">
        <v>385</v>
      </c>
      <c r="E89" s="2" t="s">
        <v>388</v>
      </c>
      <c r="F89" s="2" t="s">
        <v>387</v>
      </c>
      <c r="G89" s="12">
        <v>424829.28</v>
      </c>
      <c r="H89" s="12">
        <v>424829.28</v>
      </c>
      <c r="I89" s="12">
        <v>424829.28</v>
      </c>
      <c r="J89" s="12"/>
      <c r="K89" s="12">
        <f>I89-J89</f>
        <v>424829.28</v>
      </c>
      <c r="L89" s="231">
        <v>0.5</v>
      </c>
      <c r="M89" s="12">
        <f>K89*L89</f>
        <v>212414.64</v>
      </c>
      <c r="N89" s="253">
        <v>178243.94277143554</v>
      </c>
      <c r="O89" s="231">
        <f t="shared" si="7"/>
        <v>0.41956604961747346</v>
      </c>
    </row>
    <row r="90" spans="1:15" ht="25.5" customHeight="1">
      <c r="A90" s="6" t="s">
        <v>370</v>
      </c>
      <c r="B90" s="75">
        <v>38628</v>
      </c>
      <c r="C90" s="7" t="s">
        <v>371</v>
      </c>
      <c r="D90" s="8" t="s">
        <v>372</v>
      </c>
      <c r="E90" s="2" t="s">
        <v>389</v>
      </c>
      <c r="F90" s="2" t="s">
        <v>390</v>
      </c>
      <c r="G90" s="12">
        <v>459053.69</v>
      </c>
      <c r="H90" s="12">
        <v>439753.69</v>
      </c>
      <c r="I90" s="12">
        <v>439753.69</v>
      </c>
      <c r="J90" s="12"/>
      <c r="K90" s="12">
        <f>I90-J90</f>
        <v>439753.69</v>
      </c>
      <c r="L90" s="231">
        <v>0.3</v>
      </c>
      <c r="M90" s="12">
        <f>K90*L90</f>
        <v>131926.107</v>
      </c>
      <c r="N90" s="253">
        <v>110703.43111080423</v>
      </c>
      <c r="O90" s="231">
        <f t="shared" si="7"/>
        <v>0.2517396297704841</v>
      </c>
    </row>
    <row r="91" spans="1:15" ht="25.5" customHeight="1">
      <c r="A91" s="6" t="s">
        <v>369</v>
      </c>
      <c r="B91" s="75">
        <v>38684</v>
      </c>
      <c r="C91" s="7" t="s">
        <v>391</v>
      </c>
      <c r="D91" s="8" t="s">
        <v>372</v>
      </c>
      <c r="E91" s="2" t="s">
        <v>392</v>
      </c>
      <c r="F91" s="2" t="s">
        <v>393</v>
      </c>
      <c r="G91" s="12">
        <v>249154.8</v>
      </c>
      <c r="H91" s="12">
        <v>249154.8</v>
      </c>
      <c r="I91" s="12">
        <v>249154.8</v>
      </c>
      <c r="J91" s="12"/>
      <c r="K91" s="12">
        <f>I91-J91</f>
        <v>249154.8</v>
      </c>
      <c r="L91" s="231">
        <v>0.5</v>
      </c>
      <c r="M91" s="12">
        <f>K91*L91</f>
        <v>124577.4</v>
      </c>
      <c r="N91" s="253">
        <v>104536.89517923168</v>
      </c>
      <c r="O91" s="231">
        <f t="shared" si="7"/>
        <v>0.4195660496174735</v>
      </c>
    </row>
    <row r="92" spans="6:15" ht="25.5" customHeight="1">
      <c r="F92" s="99" t="s">
        <v>363</v>
      </c>
      <c r="G92" s="103">
        <f>SUM(G87:G91)</f>
        <v>2173295.98</v>
      </c>
      <c r="H92" s="103">
        <f>SUM(H87:H91)</f>
        <v>2153880.98</v>
      </c>
      <c r="I92" s="103">
        <f>SUM(I87:I91)</f>
        <v>2153880.98</v>
      </c>
      <c r="J92" s="103">
        <f>SUM(J87:J91)</f>
        <v>0</v>
      </c>
      <c r="K92" s="103">
        <f>SUM(K87:K91)</f>
        <v>2153880.98</v>
      </c>
      <c r="L92" s="232">
        <f>M92/K92</f>
        <v>0.4409399668871211</v>
      </c>
      <c r="M92" s="103">
        <f>SUM(M87:M91)</f>
        <v>949732.208</v>
      </c>
      <c r="N92" s="254">
        <f>SUM(N87:N91)</f>
        <v>796950.7814100813</v>
      </c>
      <c r="O92" s="231">
        <f t="shared" si="7"/>
        <v>0.37000688005057797</v>
      </c>
    </row>
    <row r="93" spans="1:15" ht="12.75">
      <c r="A93" s="302" t="s">
        <v>314</v>
      </c>
      <c r="B93" s="303"/>
      <c r="C93" s="101"/>
      <c r="D93" s="101"/>
      <c r="E93" s="101"/>
      <c r="F93" s="101"/>
      <c r="G93" s="129"/>
      <c r="H93" s="129"/>
      <c r="I93" s="129"/>
      <c r="J93" s="101"/>
      <c r="K93" s="101"/>
      <c r="L93" s="229"/>
      <c r="M93" s="101"/>
      <c r="O93" s="229"/>
    </row>
    <row r="94" spans="1:15" ht="72" customHeight="1">
      <c r="A94" s="61" t="s">
        <v>306</v>
      </c>
      <c r="B94" s="127" t="s">
        <v>327</v>
      </c>
      <c r="C94" s="61" t="s">
        <v>311</v>
      </c>
      <c r="D94" s="61" t="s">
        <v>312</v>
      </c>
      <c r="E94" s="61" t="s">
        <v>328</v>
      </c>
      <c r="F94" s="61" t="s">
        <v>329</v>
      </c>
      <c r="G94" s="61" t="s">
        <v>330</v>
      </c>
      <c r="H94" s="61" t="s">
        <v>331</v>
      </c>
      <c r="I94" s="61" t="s">
        <v>332</v>
      </c>
      <c r="J94" s="61" t="s">
        <v>333</v>
      </c>
      <c r="K94" s="61" t="s">
        <v>354</v>
      </c>
      <c r="L94" s="230" t="s">
        <v>353</v>
      </c>
      <c r="M94" s="61" t="s">
        <v>355</v>
      </c>
      <c r="N94" s="252" t="s">
        <v>869</v>
      </c>
      <c r="O94" s="264" t="s">
        <v>870</v>
      </c>
    </row>
    <row r="95" spans="1:15" ht="25.5" customHeight="1">
      <c r="A95" s="6" t="s">
        <v>394</v>
      </c>
      <c r="B95" s="75">
        <v>37739</v>
      </c>
      <c r="C95" s="7" t="s">
        <v>395</v>
      </c>
      <c r="D95" s="8" t="s">
        <v>396</v>
      </c>
      <c r="E95" s="2" t="s">
        <v>397</v>
      </c>
      <c r="F95" s="2" t="s">
        <v>398</v>
      </c>
      <c r="G95" s="12">
        <v>138602.52</v>
      </c>
      <c r="H95" s="12">
        <v>138602.52</v>
      </c>
      <c r="I95" s="12">
        <v>138602.52</v>
      </c>
      <c r="J95" s="12"/>
      <c r="K95" s="12">
        <v>138602.52</v>
      </c>
      <c r="L95" s="231">
        <v>0.3</v>
      </c>
      <c r="M95" s="12">
        <v>41580.755999999994</v>
      </c>
      <c r="N95" s="253">
        <v>34891.74707005611</v>
      </c>
      <c r="O95" s="231">
        <f aca="true" t="shared" si="8" ref="O95:O127">N95/K95</f>
        <v>0.2517396297704841</v>
      </c>
    </row>
    <row r="96" spans="1:15" s="102" customFormat="1" ht="25.5" customHeight="1">
      <c r="A96" s="6" t="s">
        <v>394</v>
      </c>
      <c r="B96" s="75">
        <v>38040</v>
      </c>
      <c r="C96" s="7" t="s">
        <v>399</v>
      </c>
      <c r="D96" s="8" t="s">
        <v>396</v>
      </c>
      <c r="E96" s="2" t="s">
        <v>865</v>
      </c>
      <c r="F96" s="2" t="s">
        <v>398</v>
      </c>
      <c r="G96" s="12">
        <v>38396.94</v>
      </c>
      <c r="H96" s="12">
        <v>38396.94</v>
      </c>
      <c r="I96" s="12">
        <v>38396.94</v>
      </c>
      <c r="J96" s="12"/>
      <c r="K96" s="12">
        <v>38396.94</v>
      </c>
      <c r="L96" s="231">
        <v>0.38</v>
      </c>
      <c r="M96" s="12">
        <v>14590.837200000002</v>
      </c>
      <c r="N96" s="253">
        <v>12243.639849231358</v>
      </c>
      <c r="O96" s="231">
        <f t="shared" si="8"/>
        <v>0.3188701977092799</v>
      </c>
    </row>
    <row r="97" spans="1:15" ht="25.5" customHeight="1">
      <c r="A97" s="6" t="s">
        <v>394</v>
      </c>
      <c r="B97" s="75">
        <v>38419</v>
      </c>
      <c r="C97" s="7" t="s">
        <v>399</v>
      </c>
      <c r="D97" s="8" t="s">
        <v>396</v>
      </c>
      <c r="E97" s="2" t="s">
        <v>400</v>
      </c>
      <c r="F97" s="2" t="s">
        <v>398</v>
      </c>
      <c r="G97" s="12">
        <v>378066.52</v>
      </c>
      <c r="H97" s="12">
        <v>378066.52</v>
      </c>
      <c r="I97" s="12">
        <v>378066.52</v>
      </c>
      <c r="J97" s="12">
        <v>171718.28</v>
      </c>
      <c r="K97" s="12">
        <v>206348.24</v>
      </c>
      <c r="L97" s="231">
        <v>0.35</v>
      </c>
      <c r="M97" s="12">
        <v>72221.884</v>
      </c>
      <c r="N97" s="253">
        <v>60603.70113162284</v>
      </c>
      <c r="O97" s="231">
        <f t="shared" si="8"/>
        <v>0.2936962347322315</v>
      </c>
    </row>
    <row r="98" spans="1:15" ht="25.5" customHeight="1">
      <c r="A98" s="6" t="s">
        <v>394</v>
      </c>
      <c r="B98" s="75">
        <v>38420</v>
      </c>
      <c r="C98" s="7" t="s">
        <v>401</v>
      </c>
      <c r="D98" s="8" t="s">
        <v>396</v>
      </c>
      <c r="E98" s="2" t="s">
        <v>402</v>
      </c>
      <c r="F98" s="2" t="s">
        <v>403</v>
      </c>
      <c r="G98" s="12">
        <v>194536.92</v>
      </c>
      <c r="H98" s="12">
        <v>194536.92</v>
      </c>
      <c r="I98" s="12">
        <v>194536.92</v>
      </c>
      <c r="J98" s="12"/>
      <c r="K98" s="12">
        <v>194536.92</v>
      </c>
      <c r="L98" s="231">
        <v>0.3</v>
      </c>
      <c r="M98" s="12">
        <v>58361.076</v>
      </c>
      <c r="N98" s="253">
        <v>48972.652217490286</v>
      </c>
      <c r="O98" s="231">
        <f t="shared" si="8"/>
        <v>0.2517396297704841</v>
      </c>
    </row>
    <row r="99" spans="1:15" ht="25.5" customHeight="1">
      <c r="A99" s="6" t="s">
        <v>394</v>
      </c>
      <c r="B99" s="75">
        <v>38453</v>
      </c>
      <c r="C99" s="7" t="s">
        <v>399</v>
      </c>
      <c r="D99" s="8" t="s">
        <v>396</v>
      </c>
      <c r="E99" s="2" t="s">
        <v>404</v>
      </c>
      <c r="F99" s="2" t="s">
        <v>398</v>
      </c>
      <c r="G99" s="12">
        <v>313243.74</v>
      </c>
      <c r="H99" s="12">
        <v>313243.74</v>
      </c>
      <c r="I99" s="12">
        <v>313243.74</v>
      </c>
      <c r="J99" s="12">
        <v>41379.69</v>
      </c>
      <c r="K99" s="12">
        <v>271864.05</v>
      </c>
      <c r="L99" s="231">
        <v>0.35</v>
      </c>
      <c r="M99" s="12">
        <v>95152.4175</v>
      </c>
      <c r="N99" s="253">
        <v>79845.4478440551</v>
      </c>
      <c r="O99" s="231">
        <f t="shared" si="8"/>
        <v>0.29369623473223144</v>
      </c>
    </row>
    <row r="100" spans="1:15" ht="25.5" customHeight="1">
      <c r="A100" s="6" t="s">
        <v>394</v>
      </c>
      <c r="B100" s="75">
        <v>38453</v>
      </c>
      <c r="C100" s="7" t="s">
        <v>399</v>
      </c>
      <c r="D100" s="8" t="s">
        <v>396</v>
      </c>
      <c r="E100" s="2" t="s">
        <v>404</v>
      </c>
      <c r="F100" s="2" t="s">
        <v>398</v>
      </c>
      <c r="G100" s="12">
        <v>262094.52</v>
      </c>
      <c r="H100" s="12">
        <v>262094.52</v>
      </c>
      <c r="I100" s="12">
        <v>262094.52</v>
      </c>
      <c r="J100" s="12"/>
      <c r="K100" s="12">
        <v>262094.52</v>
      </c>
      <c r="L100" s="231">
        <v>0.3</v>
      </c>
      <c r="M100" s="12">
        <v>78628.356</v>
      </c>
      <c r="N100" s="253">
        <v>65979.57742967273</v>
      </c>
      <c r="O100" s="231">
        <f t="shared" si="8"/>
        <v>0.2517396297704841</v>
      </c>
    </row>
    <row r="101" spans="1:15" ht="25.5" customHeight="1">
      <c r="A101" s="6" t="s">
        <v>394</v>
      </c>
      <c r="B101" s="75">
        <v>38492</v>
      </c>
      <c r="C101" s="7" t="s">
        <v>399</v>
      </c>
      <c r="D101" s="8" t="s">
        <v>396</v>
      </c>
      <c r="E101" s="161" t="s">
        <v>405</v>
      </c>
      <c r="F101" s="2" t="s">
        <v>403</v>
      </c>
      <c r="G101" s="12">
        <v>750461.34</v>
      </c>
      <c r="H101" s="12">
        <v>750461.34</v>
      </c>
      <c r="I101" s="12">
        <v>750461.34</v>
      </c>
      <c r="J101" s="12">
        <v>300000</v>
      </c>
      <c r="K101" s="12">
        <v>450461.34</v>
      </c>
      <c r="L101" s="231">
        <v>0.45</v>
      </c>
      <c r="M101" s="12">
        <v>202707.603</v>
      </c>
      <c r="N101" s="253">
        <v>170098.45643627425</v>
      </c>
      <c r="O101" s="231">
        <f t="shared" si="8"/>
        <v>0.37760944465572616</v>
      </c>
    </row>
    <row r="102" spans="1:15" ht="25.5" customHeight="1">
      <c r="A102" s="6" t="s">
        <v>394</v>
      </c>
      <c r="B102" s="75">
        <v>38492</v>
      </c>
      <c r="C102" s="7" t="s">
        <v>399</v>
      </c>
      <c r="D102" s="8" t="s">
        <v>396</v>
      </c>
      <c r="E102" s="162" t="s">
        <v>406</v>
      </c>
      <c r="F102" s="2" t="s">
        <v>398</v>
      </c>
      <c r="G102" s="12">
        <v>2193075.63</v>
      </c>
      <c r="H102" s="12">
        <v>2193075.63</v>
      </c>
      <c r="I102" s="12">
        <v>2193075.63</v>
      </c>
      <c r="J102" s="12"/>
      <c r="K102" s="12">
        <v>2193075.63</v>
      </c>
      <c r="L102" s="231">
        <v>0.35</v>
      </c>
      <c r="M102" s="12">
        <v>767576.4704999999</v>
      </c>
      <c r="N102" s="253">
        <v>644098.0550140163</v>
      </c>
      <c r="O102" s="231">
        <f t="shared" si="8"/>
        <v>0.29369623473223144</v>
      </c>
    </row>
    <row r="103" spans="1:15" ht="25.5" customHeight="1">
      <c r="A103" s="6" t="s">
        <v>394</v>
      </c>
      <c r="B103" s="75">
        <v>38526</v>
      </c>
      <c r="C103" s="176" t="s">
        <v>407</v>
      </c>
      <c r="D103" s="85" t="s">
        <v>408</v>
      </c>
      <c r="E103" s="176" t="s">
        <v>409</v>
      </c>
      <c r="F103" s="176" t="s">
        <v>403</v>
      </c>
      <c r="G103" s="177">
        <v>50264.48</v>
      </c>
      <c r="H103" s="177">
        <v>50264.48</v>
      </c>
      <c r="I103" s="177">
        <v>50264.48</v>
      </c>
      <c r="J103" s="178"/>
      <c r="K103" s="12">
        <v>50264.48</v>
      </c>
      <c r="L103" s="236">
        <v>0.4</v>
      </c>
      <c r="M103" s="12">
        <v>20105.792</v>
      </c>
      <c r="N103" s="253">
        <v>16871.415447741205</v>
      </c>
      <c r="O103" s="231">
        <f t="shared" si="8"/>
        <v>0.3356528396939788</v>
      </c>
    </row>
    <row r="104" spans="1:15" ht="25.5" customHeight="1">
      <c r="A104" s="6" t="s">
        <v>394</v>
      </c>
      <c r="B104" s="75">
        <v>38531</v>
      </c>
      <c r="C104" s="176" t="s">
        <v>410</v>
      </c>
      <c r="D104" s="85" t="s">
        <v>411</v>
      </c>
      <c r="E104" s="176" t="s">
        <v>412</v>
      </c>
      <c r="F104" s="176" t="s">
        <v>403</v>
      </c>
      <c r="G104" s="177">
        <v>167265.78</v>
      </c>
      <c r="H104" s="177">
        <v>167265.78</v>
      </c>
      <c r="I104" s="177">
        <v>167265.78</v>
      </c>
      <c r="J104" s="178"/>
      <c r="K104" s="12">
        <v>167265.78</v>
      </c>
      <c r="L104" s="236">
        <v>0.35</v>
      </c>
      <c r="M104" s="12">
        <v>58543.022999999994</v>
      </c>
      <c r="N104" s="253">
        <v>49125.32978554978</v>
      </c>
      <c r="O104" s="231">
        <f t="shared" si="8"/>
        <v>0.29369623473223144</v>
      </c>
    </row>
    <row r="105" spans="1:15" ht="25.5" customHeight="1">
      <c r="A105" s="6" t="s">
        <v>394</v>
      </c>
      <c r="B105" s="75">
        <v>38538</v>
      </c>
      <c r="C105" s="176" t="s">
        <v>413</v>
      </c>
      <c r="D105" s="85" t="s">
        <v>396</v>
      </c>
      <c r="E105" s="176" t="s">
        <v>414</v>
      </c>
      <c r="F105" s="176" t="s">
        <v>403</v>
      </c>
      <c r="G105" s="177">
        <v>494539.18</v>
      </c>
      <c r="H105" s="177">
        <v>494539.18</v>
      </c>
      <c r="I105" s="177">
        <v>494539.18</v>
      </c>
      <c r="J105" s="178"/>
      <c r="K105" s="12">
        <v>494539.18</v>
      </c>
      <c r="L105" s="236">
        <v>0.35</v>
      </c>
      <c r="M105" s="12">
        <v>173088.713</v>
      </c>
      <c r="N105" s="253">
        <v>145244.29509356525</v>
      </c>
      <c r="O105" s="231">
        <f t="shared" si="8"/>
        <v>0.29369623473223144</v>
      </c>
    </row>
    <row r="106" spans="1:15" ht="25.5" customHeight="1">
      <c r="A106" s="6" t="s">
        <v>394</v>
      </c>
      <c r="B106" s="75">
        <v>38541</v>
      </c>
      <c r="C106" s="176" t="s">
        <v>415</v>
      </c>
      <c r="D106" s="85" t="s">
        <v>411</v>
      </c>
      <c r="E106" s="176" t="s">
        <v>416</v>
      </c>
      <c r="F106" s="176" t="s">
        <v>403</v>
      </c>
      <c r="G106" s="177">
        <v>232000</v>
      </c>
      <c r="H106" s="177">
        <v>232000</v>
      </c>
      <c r="I106" s="177">
        <v>232000</v>
      </c>
      <c r="J106" s="178"/>
      <c r="K106" s="12">
        <v>232000</v>
      </c>
      <c r="L106" s="236">
        <v>0.3</v>
      </c>
      <c r="M106" s="12">
        <v>69600</v>
      </c>
      <c r="N106" s="253">
        <v>58403.59410675231</v>
      </c>
      <c r="O106" s="231">
        <f t="shared" si="8"/>
        <v>0.2517396297704841</v>
      </c>
    </row>
    <row r="107" spans="1:15" ht="25.5" customHeight="1">
      <c r="A107" s="6" t="s">
        <v>394</v>
      </c>
      <c r="B107" s="75">
        <v>38541</v>
      </c>
      <c r="C107" s="176" t="s">
        <v>415</v>
      </c>
      <c r="D107" s="85" t="s">
        <v>411</v>
      </c>
      <c r="E107" s="176" t="s">
        <v>417</v>
      </c>
      <c r="F107" s="176" t="s">
        <v>403</v>
      </c>
      <c r="G107" s="177">
        <v>85200</v>
      </c>
      <c r="H107" s="177">
        <v>85200</v>
      </c>
      <c r="I107" s="177">
        <v>85200</v>
      </c>
      <c r="J107" s="178">
        <v>34222</v>
      </c>
      <c r="K107" s="12">
        <v>50978</v>
      </c>
      <c r="L107" s="236">
        <v>0.4</v>
      </c>
      <c r="M107" s="12">
        <v>20391.2</v>
      </c>
      <c r="N107" s="253">
        <v>17110.91046191965</v>
      </c>
      <c r="O107" s="231">
        <f t="shared" si="8"/>
        <v>0.3356528396939788</v>
      </c>
    </row>
    <row r="108" spans="1:15" ht="25.5" customHeight="1">
      <c r="A108" s="6" t="s">
        <v>394</v>
      </c>
      <c r="B108" s="75">
        <v>38544</v>
      </c>
      <c r="C108" s="176" t="s">
        <v>399</v>
      </c>
      <c r="D108" s="85" t="s">
        <v>396</v>
      </c>
      <c r="E108" s="176" t="s">
        <v>418</v>
      </c>
      <c r="F108" s="176" t="s">
        <v>398</v>
      </c>
      <c r="G108" s="177">
        <v>70122.44</v>
      </c>
      <c r="H108" s="177">
        <v>70122.44</v>
      </c>
      <c r="I108" s="177">
        <v>70122.44</v>
      </c>
      <c r="J108" s="178">
        <v>17299.11</v>
      </c>
      <c r="K108" s="12">
        <v>52823.33</v>
      </c>
      <c r="L108" s="236">
        <v>0.4</v>
      </c>
      <c r="M108" s="12">
        <v>21129.332000000002</v>
      </c>
      <c r="N108" s="253">
        <v>17730.300716592144</v>
      </c>
      <c r="O108" s="231">
        <f t="shared" si="8"/>
        <v>0.33565283969397885</v>
      </c>
    </row>
    <row r="109" spans="1:15" ht="25.5" customHeight="1">
      <c r="A109" s="6" t="s">
        <v>394</v>
      </c>
      <c r="B109" s="75">
        <v>38550</v>
      </c>
      <c r="C109" s="176" t="s">
        <v>399</v>
      </c>
      <c r="D109" s="85" t="s">
        <v>396</v>
      </c>
      <c r="E109" s="176" t="s">
        <v>419</v>
      </c>
      <c r="F109" s="176" t="s">
        <v>420</v>
      </c>
      <c r="G109" s="177">
        <v>712510.96</v>
      </c>
      <c r="H109" s="177">
        <v>712510.96</v>
      </c>
      <c r="I109" s="177">
        <v>712510.96</v>
      </c>
      <c r="J109" s="178"/>
      <c r="K109" s="12">
        <v>712510.96</v>
      </c>
      <c r="L109" s="236">
        <v>0.3</v>
      </c>
      <c r="M109" s="12">
        <v>213753.28799999997</v>
      </c>
      <c r="N109" s="253">
        <v>179367.24527781218</v>
      </c>
      <c r="O109" s="231">
        <f t="shared" si="8"/>
        <v>0.2517396297704841</v>
      </c>
    </row>
    <row r="110" spans="1:15" ht="25.5" customHeight="1">
      <c r="A110" s="6" t="s">
        <v>394</v>
      </c>
      <c r="B110" s="75">
        <v>38553</v>
      </c>
      <c r="C110" s="176" t="s">
        <v>421</v>
      </c>
      <c r="D110" s="85" t="s">
        <v>396</v>
      </c>
      <c r="E110" s="176" t="s">
        <v>422</v>
      </c>
      <c r="F110" s="176" t="s">
        <v>403</v>
      </c>
      <c r="G110" s="177">
        <v>283394.8</v>
      </c>
      <c r="H110" s="177">
        <v>283394.8</v>
      </c>
      <c r="I110" s="177">
        <v>283394.8</v>
      </c>
      <c r="J110" s="178"/>
      <c r="K110" s="12">
        <v>283394.8</v>
      </c>
      <c r="L110" s="236">
        <v>0.35</v>
      </c>
      <c r="M110" s="12">
        <v>99188.18</v>
      </c>
      <c r="N110" s="253">
        <v>83231.98570269378</v>
      </c>
      <c r="O110" s="231">
        <f t="shared" si="8"/>
        <v>0.29369623473223144</v>
      </c>
    </row>
    <row r="111" spans="1:15" ht="25.5" customHeight="1">
      <c r="A111" s="6" t="s">
        <v>394</v>
      </c>
      <c r="B111" s="75">
        <v>38562</v>
      </c>
      <c r="C111" s="7" t="s">
        <v>423</v>
      </c>
      <c r="D111" s="8" t="s">
        <v>424</v>
      </c>
      <c r="E111" s="162" t="s">
        <v>425</v>
      </c>
      <c r="F111" s="2" t="s">
        <v>403</v>
      </c>
      <c r="G111" s="12">
        <v>61152.67</v>
      </c>
      <c r="H111" s="12">
        <v>61152.67</v>
      </c>
      <c r="I111" s="12">
        <v>61152.67</v>
      </c>
      <c r="J111" s="12"/>
      <c r="K111" s="12">
        <v>61152.67</v>
      </c>
      <c r="L111" s="231">
        <v>0.3</v>
      </c>
      <c r="M111" s="12">
        <v>18345.801</v>
      </c>
      <c r="N111" s="253">
        <v>15394.55050527659</v>
      </c>
      <c r="O111" s="231">
        <f t="shared" si="8"/>
        <v>0.2517396297704841</v>
      </c>
    </row>
    <row r="112" spans="1:15" ht="25.5" customHeight="1">
      <c r="A112" s="6" t="s">
        <v>394</v>
      </c>
      <c r="B112" s="75">
        <v>38562</v>
      </c>
      <c r="C112" s="176" t="s">
        <v>426</v>
      </c>
      <c r="D112" s="85" t="s">
        <v>424</v>
      </c>
      <c r="E112" s="176" t="s">
        <v>427</v>
      </c>
      <c r="F112" s="176" t="s">
        <v>403</v>
      </c>
      <c r="G112" s="177">
        <v>108423.62</v>
      </c>
      <c r="H112" s="177">
        <v>108423.62</v>
      </c>
      <c r="I112" s="177">
        <v>108423.62</v>
      </c>
      <c r="J112" s="178"/>
      <c r="K112" s="12">
        <v>108423.62</v>
      </c>
      <c r="L112" s="236">
        <v>0.3</v>
      </c>
      <c r="M112" s="12">
        <v>32527.085999999996</v>
      </c>
      <c r="N112" s="253">
        <v>27294.521957175653</v>
      </c>
      <c r="O112" s="231">
        <f t="shared" si="8"/>
        <v>0.2517396297704841</v>
      </c>
    </row>
    <row r="113" spans="1:15" ht="25.5" customHeight="1">
      <c r="A113" s="6" t="s">
        <v>394</v>
      </c>
      <c r="B113" s="75">
        <v>38562</v>
      </c>
      <c r="C113" s="176" t="s">
        <v>426</v>
      </c>
      <c r="D113" s="85" t="s">
        <v>424</v>
      </c>
      <c r="E113" s="176" t="s">
        <v>428</v>
      </c>
      <c r="F113" s="176" t="s">
        <v>403</v>
      </c>
      <c r="G113" s="177">
        <v>44266.96</v>
      </c>
      <c r="H113" s="177">
        <v>44266.96</v>
      </c>
      <c r="I113" s="177">
        <v>44266.96</v>
      </c>
      <c r="J113" s="178"/>
      <c r="K113" s="12">
        <v>44266.96</v>
      </c>
      <c r="L113" s="236">
        <v>0.3</v>
      </c>
      <c r="M113" s="12">
        <v>13280.088</v>
      </c>
      <c r="N113" s="253">
        <v>11143.748121464829</v>
      </c>
      <c r="O113" s="231">
        <f t="shared" si="8"/>
        <v>0.2517396297704841</v>
      </c>
    </row>
    <row r="114" spans="1:15" ht="25.5" customHeight="1">
      <c r="A114" s="6" t="s">
        <v>394</v>
      </c>
      <c r="B114" s="75">
        <v>38562</v>
      </c>
      <c r="C114" s="176" t="s">
        <v>429</v>
      </c>
      <c r="D114" s="85" t="s">
        <v>411</v>
      </c>
      <c r="E114" s="176" t="s">
        <v>430</v>
      </c>
      <c r="F114" s="176" t="s">
        <v>403</v>
      </c>
      <c r="G114" s="177">
        <v>209840.04</v>
      </c>
      <c r="H114" s="177">
        <v>209840.04</v>
      </c>
      <c r="I114" s="177">
        <v>209840.04</v>
      </c>
      <c r="J114" s="179"/>
      <c r="K114" s="12">
        <v>209840.04</v>
      </c>
      <c r="L114" s="236">
        <v>0.3</v>
      </c>
      <c r="M114" s="12">
        <v>62952.012</v>
      </c>
      <c r="N114" s="253">
        <v>52825.053980623576</v>
      </c>
      <c r="O114" s="231">
        <f t="shared" si="8"/>
        <v>0.2517396297704841</v>
      </c>
    </row>
    <row r="115" spans="1:15" s="102" customFormat="1" ht="25.5" customHeight="1">
      <c r="A115" s="6" t="s">
        <v>394</v>
      </c>
      <c r="B115" s="75">
        <v>38537</v>
      </c>
      <c r="C115" s="7" t="s">
        <v>399</v>
      </c>
      <c r="D115" s="8" t="s">
        <v>396</v>
      </c>
      <c r="E115" s="250" t="s">
        <v>866</v>
      </c>
      <c r="F115" s="2" t="s">
        <v>398</v>
      </c>
      <c r="G115" s="148">
        <v>64295.11</v>
      </c>
      <c r="H115" s="148">
        <v>64295.11</v>
      </c>
      <c r="I115" s="148">
        <v>64295.11</v>
      </c>
      <c r="J115" s="251"/>
      <c r="K115" s="12">
        <v>64295.11</v>
      </c>
      <c r="L115" s="231">
        <v>0.3</v>
      </c>
      <c r="M115" s="12">
        <v>19288.533</v>
      </c>
      <c r="N115" s="253">
        <v>16185.62718745255</v>
      </c>
      <c r="O115" s="231">
        <f t="shared" si="8"/>
        <v>0.2517396297704841</v>
      </c>
    </row>
    <row r="116" spans="1:15" s="102" customFormat="1" ht="25.5" customHeight="1">
      <c r="A116" s="6" t="s">
        <v>394</v>
      </c>
      <c r="B116" s="75">
        <v>38568</v>
      </c>
      <c r="C116" s="7" t="s">
        <v>399</v>
      </c>
      <c r="D116" s="8" t="s">
        <v>396</v>
      </c>
      <c r="E116" s="250" t="s">
        <v>866</v>
      </c>
      <c r="F116" s="2" t="s">
        <v>398</v>
      </c>
      <c r="G116" s="148">
        <v>217716.63</v>
      </c>
      <c r="H116" s="148">
        <v>217716.63</v>
      </c>
      <c r="I116" s="148">
        <v>217716.63</v>
      </c>
      <c r="J116" s="12">
        <v>59683.75</v>
      </c>
      <c r="K116" s="12">
        <v>158032.88</v>
      </c>
      <c r="L116" s="231">
        <v>0.3</v>
      </c>
      <c r="M116" s="12">
        <v>47409.864</v>
      </c>
      <c r="N116" s="253">
        <v>39783.13870276335</v>
      </c>
      <c r="O116" s="231">
        <f t="shared" si="8"/>
        <v>0.25173962977048414</v>
      </c>
    </row>
    <row r="117" spans="1:15" ht="25.5" customHeight="1">
      <c r="A117" s="6" t="s">
        <v>394</v>
      </c>
      <c r="B117" s="75">
        <v>38594</v>
      </c>
      <c r="C117" s="176" t="s">
        <v>399</v>
      </c>
      <c r="D117" s="85" t="s">
        <v>396</v>
      </c>
      <c r="E117" s="176" t="s">
        <v>431</v>
      </c>
      <c r="F117" s="176" t="s">
        <v>432</v>
      </c>
      <c r="G117" s="177">
        <v>84061.82</v>
      </c>
      <c r="H117" s="177">
        <v>84061.82</v>
      </c>
      <c r="I117" s="177">
        <v>84061.82</v>
      </c>
      <c r="J117" s="179"/>
      <c r="K117" s="12">
        <v>84061.82</v>
      </c>
      <c r="L117" s="236">
        <v>0.3</v>
      </c>
      <c r="M117" s="12">
        <v>25218.546000000002</v>
      </c>
      <c r="N117" s="253">
        <v>21161.691444633077</v>
      </c>
      <c r="O117" s="231">
        <f t="shared" si="8"/>
        <v>0.2517396297704841</v>
      </c>
    </row>
    <row r="118" spans="1:15" ht="25.5" customHeight="1">
      <c r="A118" s="6" t="s">
        <v>394</v>
      </c>
      <c r="B118" s="75">
        <v>38601</v>
      </c>
      <c r="C118" s="176" t="s">
        <v>433</v>
      </c>
      <c r="D118" s="85" t="s">
        <v>408</v>
      </c>
      <c r="E118" s="176" t="s">
        <v>434</v>
      </c>
      <c r="F118" s="176" t="s">
        <v>403</v>
      </c>
      <c r="G118" s="177">
        <v>42628.18</v>
      </c>
      <c r="H118" s="177">
        <v>42628.18</v>
      </c>
      <c r="I118" s="177">
        <v>42628.18</v>
      </c>
      <c r="J118" s="179"/>
      <c r="K118" s="12">
        <v>42628.18</v>
      </c>
      <c r="L118" s="236">
        <v>0.35</v>
      </c>
      <c r="M118" s="12">
        <v>14919.863</v>
      </c>
      <c r="N118" s="253">
        <v>12519.735959487814</v>
      </c>
      <c r="O118" s="231">
        <f t="shared" si="8"/>
        <v>0.29369623473223144</v>
      </c>
    </row>
    <row r="119" spans="1:15" ht="25.5" customHeight="1">
      <c r="A119" s="6" t="s">
        <v>394</v>
      </c>
      <c r="B119" s="75">
        <v>38608</v>
      </c>
      <c r="C119" s="176" t="s">
        <v>399</v>
      </c>
      <c r="D119" s="85" t="s">
        <v>396</v>
      </c>
      <c r="E119" s="176" t="s">
        <v>435</v>
      </c>
      <c r="F119" s="176" t="s">
        <v>403</v>
      </c>
      <c r="G119" s="177">
        <v>144915.04</v>
      </c>
      <c r="H119" s="177">
        <v>144915.04</v>
      </c>
      <c r="I119" s="177">
        <v>144915.04</v>
      </c>
      <c r="J119" s="179"/>
      <c r="K119" s="12">
        <v>144915.04</v>
      </c>
      <c r="L119" s="236">
        <v>0.3</v>
      </c>
      <c r="M119" s="12">
        <v>43474.512</v>
      </c>
      <c r="N119" s="253">
        <v>36480.8585177749</v>
      </c>
      <c r="O119" s="231">
        <f t="shared" si="8"/>
        <v>0.2517396297704841</v>
      </c>
    </row>
    <row r="120" spans="1:15" ht="25.5" customHeight="1">
      <c r="A120" s="6" t="s">
        <v>394</v>
      </c>
      <c r="B120" s="75">
        <v>38609</v>
      </c>
      <c r="C120" s="176" t="s">
        <v>399</v>
      </c>
      <c r="D120" s="85" t="s">
        <v>396</v>
      </c>
      <c r="E120" s="176" t="s">
        <v>436</v>
      </c>
      <c r="F120" s="176" t="s">
        <v>398</v>
      </c>
      <c r="G120" s="177">
        <v>96277.26</v>
      </c>
      <c r="H120" s="177">
        <v>96277.26</v>
      </c>
      <c r="I120" s="177">
        <v>96277.26</v>
      </c>
      <c r="J120" s="179"/>
      <c r="K120" s="12">
        <v>96277.26</v>
      </c>
      <c r="L120" s="236">
        <v>0.3</v>
      </c>
      <c r="M120" s="12">
        <v>28883.177999999996</v>
      </c>
      <c r="N120" s="253">
        <v>24236.801787716635</v>
      </c>
      <c r="O120" s="231">
        <f t="shared" si="8"/>
        <v>0.2517396297704841</v>
      </c>
    </row>
    <row r="121" spans="1:15" ht="25.5" customHeight="1">
      <c r="A121" s="6" t="s">
        <v>394</v>
      </c>
      <c r="B121" s="75">
        <v>38610</v>
      </c>
      <c r="C121" s="176" t="s">
        <v>437</v>
      </c>
      <c r="D121" s="85" t="s">
        <v>411</v>
      </c>
      <c r="E121" s="176" t="s">
        <v>438</v>
      </c>
      <c r="F121" s="176" t="s">
        <v>439</v>
      </c>
      <c r="G121" s="177">
        <v>148062.03</v>
      </c>
      <c r="H121" s="177">
        <v>148062.03</v>
      </c>
      <c r="I121" s="177">
        <v>148062.03</v>
      </c>
      <c r="J121" s="179"/>
      <c r="K121" s="12">
        <v>148062.03</v>
      </c>
      <c r="L121" s="236">
        <v>0.4</v>
      </c>
      <c r="M121" s="12">
        <v>59224.812000000005</v>
      </c>
      <c r="N121" s="253">
        <v>49697.440820355085</v>
      </c>
      <c r="O121" s="231">
        <f t="shared" si="8"/>
        <v>0.33565283969397885</v>
      </c>
    </row>
    <row r="122" spans="1:15" ht="25.5" customHeight="1">
      <c r="A122" s="6" t="s">
        <v>394</v>
      </c>
      <c r="B122" s="75">
        <v>38610</v>
      </c>
      <c r="C122" s="176" t="s">
        <v>440</v>
      </c>
      <c r="D122" s="85" t="s">
        <v>411</v>
      </c>
      <c r="E122" s="176" t="s">
        <v>441</v>
      </c>
      <c r="F122" s="176" t="s">
        <v>439</v>
      </c>
      <c r="G122" s="177">
        <v>71565.31</v>
      </c>
      <c r="H122" s="177">
        <v>71565.31</v>
      </c>
      <c r="I122" s="177">
        <v>71565.31</v>
      </c>
      <c r="J122" s="179"/>
      <c r="K122" s="12">
        <v>71565.31</v>
      </c>
      <c r="L122" s="236">
        <v>0.3</v>
      </c>
      <c r="M122" s="12">
        <v>21469.592999999997</v>
      </c>
      <c r="N122" s="253">
        <v>18015.82464380992</v>
      </c>
      <c r="O122" s="231">
        <f t="shared" si="8"/>
        <v>0.25173962977048403</v>
      </c>
    </row>
    <row r="123" spans="1:15" ht="25.5" customHeight="1">
      <c r="A123" s="6" t="s">
        <v>394</v>
      </c>
      <c r="B123" s="75">
        <v>38610</v>
      </c>
      <c r="C123" s="176" t="s">
        <v>442</v>
      </c>
      <c r="D123" s="85" t="s">
        <v>411</v>
      </c>
      <c r="E123" s="176" t="s">
        <v>443</v>
      </c>
      <c r="F123" s="176" t="s">
        <v>439</v>
      </c>
      <c r="G123" s="177">
        <v>8011.2</v>
      </c>
      <c r="H123" s="177">
        <v>8011.2</v>
      </c>
      <c r="I123" s="177">
        <v>8011.2</v>
      </c>
      <c r="J123" s="179"/>
      <c r="K123" s="12">
        <v>8011.2</v>
      </c>
      <c r="L123" s="236">
        <v>0.3</v>
      </c>
      <c r="M123" s="12">
        <v>2403.36</v>
      </c>
      <c r="N123" s="253">
        <v>2016.7365220173024</v>
      </c>
      <c r="O123" s="231">
        <f t="shared" si="8"/>
        <v>0.25173962977048414</v>
      </c>
    </row>
    <row r="124" spans="1:15" ht="25.5" customHeight="1">
      <c r="A124" s="6" t="s">
        <v>394</v>
      </c>
      <c r="B124" s="75">
        <v>38615</v>
      </c>
      <c r="C124" s="176" t="s">
        <v>399</v>
      </c>
      <c r="D124" s="85" t="s">
        <v>396</v>
      </c>
      <c r="E124" s="176" t="s">
        <v>444</v>
      </c>
      <c r="F124" s="176" t="s">
        <v>398</v>
      </c>
      <c r="G124" s="177">
        <v>173141.06</v>
      </c>
      <c r="H124" s="177">
        <v>173141.06</v>
      </c>
      <c r="I124" s="177">
        <v>173141.06</v>
      </c>
      <c r="J124" s="178">
        <v>46696.88</v>
      </c>
      <c r="K124" s="12">
        <v>126444.18</v>
      </c>
      <c r="L124" s="236">
        <v>0.25</v>
      </c>
      <c r="M124" s="12">
        <v>31611.045</v>
      </c>
      <c r="N124" s="253">
        <v>26525.842549860376</v>
      </c>
      <c r="O124" s="231">
        <f t="shared" si="8"/>
        <v>0.20978302480873676</v>
      </c>
    </row>
    <row r="125" spans="1:15" ht="25.5" customHeight="1">
      <c r="A125" s="6" t="s">
        <v>394</v>
      </c>
      <c r="B125" s="75">
        <v>38615</v>
      </c>
      <c r="C125" s="176" t="s">
        <v>399</v>
      </c>
      <c r="D125" s="85" t="s">
        <v>445</v>
      </c>
      <c r="E125" s="176" t="s">
        <v>446</v>
      </c>
      <c r="F125" s="176" t="s">
        <v>439</v>
      </c>
      <c r="G125" s="177">
        <v>7542.48</v>
      </c>
      <c r="H125" s="177">
        <v>7542.48</v>
      </c>
      <c r="I125" s="177">
        <v>7542.48</v>
      </c>
      <c r="J125" s="177"/>
      <c r="K125" s="12">
        <v>7542.48</v>
      </c>
      <c r="L125" s="236">
        <v>0.4</v>
      </c>
      <c r="M125" s="12">
        <v>3016.992</v>
      </c>
      <c r="N125" s="253">
        <v>2531.6548303350414</v>
      </c>
      <c r="O125" s="231">
        <f t="shared" si="8"/>
        <v>0.33565283969397885</v>
      </c>
    </row>
    <row r="126" spans="1:15" ht="25.5" customHeight="1">
      <c r="A126" s="6" t="s">
        <v>394</v>
      </c>
      <c r="B126" s="75">
        <v>38615</v>
      </c>
      <c r="C126" s="176" t="s">
        <v>399</v>
      </c>
      <c r="D126" s="85" t="s">
        <v>396</v>
      </c>
      <c r="E126" s="176" t="s">
        <v>434</v>
      </c>
      <c r="F126" s="176" t="s">
        <v>439</v>
      </c>
      <c r="G126" s="177">
        <v>183894.36</v>
      </c>
      <c r="H126" s="177">
        <v>183894.36</v>
      </c>
      <c r="I126" s="177">
        <v>183894.36</v>
      </c>
      <c r="J126" s="177"/>
      <c r="K126" s="12">
        <v>183894.36</v>
      </c>
      <c r="L126" s="236">
        <v>0.35</v>
      </c>
      <c r="M126" s="12">
        <v>64363.02599999999</v>
      </c>
      <c r="N126" s="253">
        <v>54009.081120493465</v>
      </c>
      <c r="O126" s="231">
        <f t="shared" si="8"/>
        <v>0.29369623473223144</v>
      </c>
    </row>
    <row r="127" spans="1:15" ht="25.5" customHeight="1">
      <c r="A127" s="6"/>
      <c r="F127" s="99" t="s">
        <v>363</v>
      </c>
      <c r="G127" s="103">
        <f>SUM(G95:G126)</f>
        <v>8029569.540000001</v>
      </c>
      <c r="H127" s="103">
        <f>SUM(H95:H126)</f>
        <v>8029569.540000001</v>
      </c>
      <c r="I127" s="103">
        <f>SUM(I95:I126)</f>
        <v>8029569.540000001</v>
      </c>
      <c r="J127" s="103">
        <f>SUM(J95:J126)</f>
        <v>670999.71</v>
      </c>
      <c r="K127" s="103">
        <f>SUM(K95:K126)</f>
        <v>7358569.83</v>
      </c>
      <c r="L127" s="232">
        <f>M127/K127</f>
        <v>0.33906143406129763</v>
      </c>
      <c r="M127" s="103">
        <f>SUM(M95:M126)</f>
        <v>2495007.2391999993</v>
      </c>
      <c r="N127" s="254">
        <f>SUM(N95:N126)</f>
        <v>2093640.662236285</v>
      </c>
      <c r="O127" s="231">
        <f t="shared" si="8"/>
        <v>0.28451733293346826</v>
      </c>
    </row>
    <row r="128" spans="1:15" ht="12.75">
      <c r="A128" s="302" t="s">
        <v>315</v>
      </c>
      <c r="B128" s="303"/>
      <c r="C128" s="101"/>
      <c r="D128" s="101"/>
      <c r="E128" s="101"/>
      <c r="F128" s="101"/>
      <c r="G128" s="129"/>
      <c r="H128" s="129"/>
      <c r="I128" s="129"/>
      <c r="J128" s="101"/>
      <c r="K128" s="101"/>
      <c r="L128" s="229"/>
      <c r="M128" s="101"/>
      <c r="O128" s="229"/>
    </row>
    <row r="129" spans="1:15" ht="72" customHeight="1">
      <c r="A129" s="61" t="s">
        <v>306</v>
      </c>
      <c r="B129" s="127" t="s">
        <v>327</v>
      </c>
      <c r="C129" s="61" t="s">
        <v>311</v>
      </c>
      <c r="D129" s="61" t="s">
        <v>312</v>
      </c>
      <c r="E129" s="61" t="s">
        <v>328</v>
      </c>
      <c r="F129" s="61" t="s">
        <v>329</v>
      </c>
      <c r="G129" s="61" t="s">
        <v>330</v>
      </c>
      <c r="H129" s="61" t="s">
        <v>331</v>
      </c>
      <c r="I129" s="61" t="s">
        <v>332</v>
      </c>
      <c r="J129" s="61" t="s">
        <v>333</v>
      </c>
      <c r="K129" s="61" t="s">
        <v>354</v>
      </c>
      <c r="L129" s="230" t="s">
        <v>353</v>
      </c>
      <c r="M129" s="61" t="s">
        <v>355</v>
      </c>
      <c r="N129" s="252" t="s">
        <v>869</v>
      </c>
      <c r="O129" s="264" t="s">
        <v>870</v>
      </c>
    </row>
    <row r="130" spans="1:15" ht="25.5" customHeight="1">
      <c r="A130" s="72" t="s">
        <v>859</v>
      </c>
      <c r="B130" s="75">
        <v>38075</v>
      </c>
      <c r="C130" s="63" t="s">
        <v>845</v>
      </c>
      <c r="D130" s="66" t="s">
        <v>846</v>
      </c>
      <c r="E130" s="2" t="s">
        <v>847</v>
      </c>
      <c r="F130" s="2" t="s">
        <v>848</v>
      </c>
      <c r="G130" s="87">
        <v>281225.21</v>
      </c>
      <c r="H130" s="87">
        <v>281225.21</v>
      </c>
      <c r="I130" s="87">
        <v>0</v>
      </c>
      <c r="J130" s="87">
        <v>8282.32</v>
      </c>
      <c r="K130" s="12">
        <v>272942.89</v>
      </c>
      <c r="L130" s="237">
        <v>0.4</v>
      </c>
      <c r="M130" s="146">
        <f>K130*L130</f>
        <v>109177.15600000002</v>
      </c>
      <c r="N130" s="253">
        <v>91614.0561027813</v>
      </c>
      <c r="O130" s="231">
        <f>N130/K130</f>
        <v>0.3356528396939788</v>
      </c>
    </row>
    <row r="131" spans="1:15" ht="25.5" customHeight="1">
      <c r="A131" s="72" t="s">
        <v>859</v>
      </c>
      <c r="B131" s="75">
        <v>38544</v>
      </c>
      <c r="C131" s="63" t="s">
        <v>849</v>
      </c>
      <c r="D131" s="66" t="s">
        <v>850</v>
      </c>
      <c r="E131" s="2" t="s">
        <v>851</v>
      </c>
      <c r="F131" s="2" t="s">
        <v>848</v>
      </c>
      <c r="G131" s="87">
        <v>99500.13</v>
      </c>
      <c r="H131" s="87">
        <v>98760.95</v>
      </c>
      <c r="I131" s="87">
        <v>0</v>
      </c>
      <c r="J131" s="87">
        <v>25000</v>
      </c>
      <c r="K131" s="12">
        <v>73760.95</v>
      </c>
      <c r="L131" s="237">
        <v>0.36</v>
      </c>
      <c r="M131" s="146">
        <f>K131*L131</f>
        <v>26553.942</v>
      </c>
      <c r="N131" s="253">
        <v>22282.265093423026</v>
      </c>
      <c r="O131" s="231">
        <f>N131/K131</f>
        <v>0.3020875557245809</v>
      </c>
    </row>
    <row r="132" spans="1:15" ht="25.5" customHeight="1">
      <c r="A132" s="72" t="s">
        <v>859</v>
      </c>
      <c r="B132" s="75">
        <v>38601</v>
      </c>
      <c r="C132" s="63" t="s">
        <v>852</v>
      </c>
      <c r="D132" s="66" t="s">
        <v>846</v>
      </c>
      <c r="E132" s="2" t="s">
        <v>853</v>
      </c>
      <c r="F132" s="2" t="s">
        <v>848</v>
      </c>
      <c r="G132" s="87">
        <v>243286</v>
      </c>
      <c r="H132" s="87">
        <v>216868.05</v>
      </c>
      <c r="I132" s="87">
        <v>0</v>
      </c>
      <c r="J132" s="87">
        <v>129212.44</v>
      </c>
      <c r="K132" s="12">
        <v>87655.61</v>
      </c>
      <c r="L132" s="237">
        <v>0.4</v>
      </c>
      <c r="M132" s="146">
        <f>K132*L132</f>
        <v>35062.244</v>
      </c>
      <c r="N132" s="253">
        <v>29421.854411607925</v>
      </c>
      <c r="O132" s="231">
        <f>N132/K132</f>
        <v>0.3356528396939788</v>
      </c>
    </row>
    <row r="133" spans="1:15" ht="25.5" customHeight="1">
      <c r="A133" s="72" t="s">
        <v>860</v>
      </c>
      <c r="B133" s="75">
        <v>38615</v>
      </c>
      <c r="C133" s="63" t="s">
        <v>854</v>
      </c>
      <c r="D133" s="66" t="s">
        <v>855</v>
      </c>
      <c r="E133" s="2" t="s">
        <v>856</v>
      </c>
      <c r="F133" s="2" t="s">
        <v>857</v>
      </c>
      <c r="G133" s="87">
        <v>8747269.71</v>
      </c>
      <c r="H133" s="87">
        <v>6301053.91</v>
      </c>
      <c r="I133" s="87">
        <v>0</v>
      </c>
      <c r="J133" s="87">
        <v>0</v>
      </c>
      <c r="K133" s="12">
        <v>6301053.91</v>
      </c>
      <c r="L133" s="237">
        <v>0.3</v>
      </c>
      <c r="M133" s="146">
        <f>K133*L133</f>
        <v>1890316.173</v>
      </c>
      <c r="N133" s="253">
        <v>1583472.949925893</v>
      </c>
      <c r="O133" s="231">
        <f>N133/K133</f>
        <v>0.2513028729071599</v>
      </c>
    </row>
    <row r="134" spans="6:15" ht="25.5" customHeight="1">
      <c r="F134" s="99" t="s">
        <v>363</v>
      </c>
      <c r="G134" s="103">
        <f>SUM(G130:G133)</f>
        <v>9371281.05</v>
      </c>
      <c r="H134" s="103">
        <f>SUM(H130:H133)</f>
        <v>6897908.12</v>
      </c>
      <c r="I134" s="103">
        <f>SUM(I130:I133)</f>
        <v>0</v>
      </c>
      <c r="J134" s="103">
        <f>SUM(J130:J133)</f>
        <v>162494.76</v>
      </c>
      <c r="K134" s="103">
        <f>SUM(K130:K133)</f>
        <v>6735413.36</v>
      </c>
      <c r="L134" s="232">
        <f>M134/K134</f>
        <v>0.3060108422209739</v>
      </c>
      <c r="M134" s="103">
        <f>SUM(M130:M133)</f>
        <v>2061109.515</v>
      </c>
      <c r="N134" s="254">
        <f>SUM(N130:N133)</f>
        <v>1726791.125533705</v>
      </c>
      <c r="O134" s="231">
        <f>N134/K134</f>
        <v>0.25637492953123</v>
      </c>
    </row>
    <row r="135" spans="1:15" ht="12.75">
      <c r="A135" s="302" t="s">
        <v>324</v>
      </c>
      <c r="B135" s="303"/>
      <c r="C135" s="101"/>
      <c r="D135" s="101"/>
      <c r="E135" s="101"/>
      <c r="F135" s="101"/>
      <c r="G135" s="129"/>
      <c r="H135" s="129"/>
      <c r="I135" s="129"/>
      <c r="J135" s="101"/>
      <c r="K135" s="101"/>
      <c r="L135" s="229"/>
      <c r="M135" s="101"/>
      <c r="O135" s="229"/>
    </row>
    <row r="136" spans="1:15" ht="72" customHeight="1">
      <c r="A136" s="61" t="s">
        <v>306</v>
      </c>
      <c r="B136" s="127" t="s">
        <v>327</v>
      </c>
      <c r="C136" s="61" t="s">
        <v>311</v>
      </c>
      <c r="D136" s="61" t="s">
        <v>312</v>
      </c>
      <c r="E136" s="61" t="s">
        <v>328</v>
      </c>
      <c r="F136" s="61" t="s">
        <v>329</v>
      </c>
      <c r="G136" s="61" t="s">
        <v>330</v>
      </c>
      <c r="H136" s="61" t="s">
        <v>331</v>
      </c>
      <c r="I136" s="61" t="s">
        <v>332</v>
      </c>
      <c r="J136" s="61" t="s">
        <v>333</v>
      </c>
      <c r="K136" s="61" t="s">
        <v>354</v>
      </c>
      <c r="L136" s="230" t="s">
        <v>353</v>
      </c>
      <c r="M136" s="61" t="s">
        <v>355</v>
      </c>
      <c r="N136" s="252" t="s">
        <v>869</v>
      </c>
      <c r="O136" s="264" t="s">
        <v>870</v>
      </c>
    </row>
    <row r="137" spans="1:15" s="113" customFormat="1" ht="27.75" customHeight="1">
      <c r="A137" s="133" t="s">
        <v>1</v>
      </c>
      <c r="B137" s="226">
        <v>37442</v>
      </c>
      <c r="C137" s="120" t="s">
        <v>2</v>
      </c>
      <c r="D137" s="134" t="s">
        <v>3</v>
      </c>
      <c r="E137" s="120" t="s">
        <v>4</v>
      </c>
      <c r="F137" s="120" t="s">
        <v>5</v>
      </c>
      <c r="G137" s="87">
        <v>111732.21</v>
      </c>
      <c r="H137" s="87">
        <v>111732.21</v>
      </c>
      <c r="I137" s="87">
        <v>111732.21</v>
      </c>
      <c r="J137" s="87"/>
      <c r="K137" s="12">
        <v>111732.21</v>
      </c>
      <c r="L137" s="231">
        <v>0.3</v>
      </c>
      <c r="M137" s="147">
        <f>K137*L137</f>
        <v>33519.663</v>
      </c>
      <c r="N137" s="253">
        <v>28127.42517883798</v>
      </c>
      <c r="O137" s="231">
        <f aca="true" t="shared" si="9" ref="O137:O148">N137/K137</f>
        <v>0.2517396297704841</v>
      </c>
    </row>
    <row r="138" spans="1:15" ht="27.75" customHeight="1">
      <c r="A138" s="133" t="s">
        <v>1</v>
      </c>
      <c r="B138" s="226">
        <v>37573</v>
      </c>
      <c r="C138" s="120" t="s">
        <v>6</v>
      </c>
      <c r="D138" s="136" t="s">
        <v>7</v>
      </c>
      <c r="E138" s="135" t="s">
        <v>8</v>
      </c>
      <c r="F138" s="135" t="s">
        <v>9</v>
      </c>
      <c r="G138" s="87">
        <v>473111.53</v>
      </c>
      <c r="H138" s="87">
        <v>458006.38</v>
      </c>
      <c r="I138" s="87">
        <v>458006.38</v>
      </c>
      <c r="J138" s="87"/>
      <c r="K138" s="12">
        <v>470134.58</v>
      </c>
      <c r="L138" s="238">
        <v>0.3</v>
      </c>
      <c r="M138" s="147">
        <f>K138*L138</f>
        <v>141040.374</v>
      </c>
      <c r="N138" s="253">
        <v>118351.50511150205</v>
      </c>
      <c r="O138" s="231">
        <f t="shared" si="9"/>
        <v>0.2517396297704841</v>
      </c>
    </row>
    <row r="139" spans="1:15" ht="27.75" customHeight="1">
      <c r="A139" s="133" t="s">
        <v>1</v>
      </c>
      <c r="B139" s="226">
        <v>37684</v>
      </c>
      <c r="C139" s="120" t="s">
        <v>10</v>
      </c>
      <c r="D139" s="136" t="s">
        <v>3</v>
      </c>
      <c r="E139" s="135" t="s">
        <v>11</v>
      </c>
      <c r="F139" s="135" t="s">
        <v>12</v>
      </c>
      <c r="G139" s="87">
        <v>614016.97</v>
      </c>
      <c r="H139" s="87">
        <v>542448.97</v>
      </c>
      <c r="I139" s="87">
        <v>542448.97</v>
      </c>
      <c r="J139" s="87"/>
      <c r="K139" s="12">
        <v>542448.97</v>
      </c>
      <c r="L139" s="238">
        <v>0.4</v>
      </c>
      <c r="M139" s="148">
        <f>K139*L139</f>
        <v>216979.588</v>
      </c>
      <c r="N139" s="253">
        <v>182074.53716957392</v>
      </c>
      <c r="O139" s="231">
        <f t="shared" si="9"/>
        <v>0.3356528396939788</v>
      </c>
    </row>
    <row r="140" spans="1:15" ht="27.75" customHeight="1">
      <c r="A140" s="133" t="s">
        <v>1</v>
      </c>
      <c r="B140" s="226">
        <v>37782</v>
      </c>
      <c r="C140" s="120" t="s">
        <v>2</v>
      </c>
      <c r="D140" s="136" t="s">
        <v>3</v>
      </c>
      <c r="E140" s="135" t="s">
        <v>13</v>
      </c>
      <c r="F140" s="135" t="s">
        <v>14</v>
      </c>
      <c r="G140" s="87">
        <v>65440.17</v>
      </c>
      <c r="H140" s="87">
        <v>49105</v>
      </c>
      <c r="I140" s="87">
        <v>49105</v>
      </c>
      <c r="J140" s="87"/>
      <c r="K140" s="12">
        <v>49105</v>
      </c>
      <c r="L140" s="238">
        <v>0.4</v>
      </c>
      <c r="M140" s="147">
        <f aca="true" t="shared" si="10" ref="M140:M147">K140*L140</f>
        <v>19642</v>
      </c>
      <c r="N140" s="253">
        <v>16482.232693172828</v>
      </c>
      <c r="O140" s="231">
        <f t="shared" si="9"/>
        <v>0.33565283969397874</v>
      </c>
    </row>
    <row r="141" spans="1:15" ht="27.75" customHeight="1">
      <c r="A141" s="133" t="s">
        <v>1</v>
      </c>
      <c r="B141" s="226">
        <v>38440</v>
      </c>
      <c r="C141" s="120" t="s">
        <v>15</v>
      </c>
      <c r="D141" s="136" t="s">
        <v>16</v>
      </c>
      <c r="E141" s="135" t="s">
        <v>17</v>
      </c>
      <c r="F141" s="135" t="s">
        <v>18</v>
      </c>
      <c r="G141" s="87">
        <v>203079.63</v>
      </c>
      <c r="H141" s="87">
        <v>132168.63</v>
      </c>
      <c r="I141" s="87">
        <v>132168.63</v>
      </c>
      <c r="J141" s="87"/>
      <c r="K141" s="12">
        <v>132168.63</v>
      </c>
      <c r="L141" s="238">
        <v>0.3</v>
      </c>
      <c r="M141" s="147">
        <f t="shared" si="10"/>
        <v>39650.589</v>
      </c>
      <c r="N141" s="253">
        <v>33272.0819834721</v>
      </c>
      <c r="O141" s="231">
        <f t="shared" si="9"/>
        <v>0.2517396297704841</v>
      </c>
    </row>
    <row r="142" spans="1:15" ht="27.75" customHeight="1">
      <c r="A142" s="133" t="s">
        <v>1</v>
      </c>
      <c r="B142" s="226">
        <v>38547</v>
      </c>
      <c r="C142" s="120" t="s">
        <v>19</v>
      </c>
      <c r="D142" s="136" t="s">
        <v>16</v>
      </c>
      <c r="E142" s="135" t="s">
        <v>20</v>
      </c>
      <c r="F142" s="135" t="s">
        <v>21</v>
      </c>
      <c r="G142" s="87">
        <v>254859.81</v>
      </c>
      <c r="H142" s="87">
        <v>240760.17</v>
      </c>
      <c r="I142" s="87">
        <v>240760.17</v>
      </c>
      <c r="J142" s="87"/>
      <c r="K142" s="12">
        <v>240760.17</v>
      </c>
      <c r="L142" s="238">
        <v>0.5</v>
      </c>
      <c r="M142" s="147">
        <f t="shared" si="10"/>
        <v>120380.085</v>
      </c>
      <c r="N142" s="253">
        <v>101014.79343213135</v>
      </c>
      <c r="O142" s="231">
        <f t="shared" si="9"/>
        <v>0.41956604961747346</v>
      </c>
    </row>
    <row r="143" spans="1:15" ht="27.75" customHeight="1">
      <c r="A143" s="133" t="s">
        <v>1</v>
      </c>
      <c r="B143" s="226">
        <v>38561</v>
      </c>
      <c r="C143" s="120" t="s">
        <v>22</v>
      </c>
      <c r="D143" s="136" t="s">
        <v>3</v>
      </c>
      <c r="E143" s="135" t="s">
        <v>23</v>
      </c>
      <c r="F143" s="135" t="s">
        <v>24</v>
      </c>
      <c r="G143" s="87">
        <v>182587.28</v>
      </c>
      <c r="H143" s="87">
        <v>121378.5</v>
      </c>
      <c r="I143" s="87">
        <v>121378.5</v>
      </c>
      <c r="J143" s="87"/>
      <c r="K143" s="12">
        <v>121378.5</v>
      </c>
      <c r="L143" s="238">
        <v>0.3</v>
      </c>
      <c r="M143" s="147">
        <f t="shared" si="10"/>
        <v>36413.549999999996</v>
      </c>
      <c r="N143" s="253">
        <v>30555.778652096706</v>
      </c>
      <c r="O143" s="231">
        <f t="shared" si="9"/>
        <v>0.2517396297704841</v>
      </c>
    </row>
    <row r="144" spans="1:15" ht="27.75" customHeight="1">
      <c r="A144" s="133" t="s">
        <v>1</v>
      </c>
      <c r="B144" s="226">
        <v>38594</v>
      </c>
      <c r="C144" s="120" t="s">
        <v>25</v>
      </c>
      <c r="D144" s="136" t="s">
        <v>26</v>
      </c>
      <c r="E144" s="135" t="s">
        <v>27</v>
      </c>
      <c r="F144" s="135" t="s">
        <v>28</v>
      </c>
      <c r="G144" s="87">
        <v>130381.21</v>
      </c>
      <c r="H144" s="87">
        <v>129505.59</v>
      </c>
      <c r="I144" s="87">
        <v>129505.59</v>
      </c>
      <c r="J144" s="87"/>
      <c r="K144" s="12">
        <v>129505.59</v>
      </c>
      <c r="L144" s="238">
        <v>0.4</v>
      </c>
      <c r="M144" s="147">
        <f t="shared" si="10"/>
        <v>51802.236000000004</v>
      </c>
      <c r="N144" s="253">
        <v>43468.91903974415</v>
      </c>
      <c r="O144" s="231">
        <f t="shared" si="9"/>
        <v>0.33565283969397885</v>
      </c>
    </row>
    <row r="145" spans="1:15" ht="27.75" customHeight="1">
      <c r="A145" s="133" t="s">
        <v>1</v>
      </c>
      <c r="B145" s="226">
        <v>38601</v>
      </c>
      <c r="C145" s="120" t="s">
        <v>29</v>
      </c>
      <c r="D145" s="136" t="s">
        <v>16</v>
      </c>
      <c r="E145" s="135" t="s">
        <v>30</v>
      </c>
      <c r="F145" s="135" t="s">
        <v>31</v>
      </c>
      <c r="G145" s="87">
        <v>88824.5</v>
      </c>
      <c r="H145" s="87">
        <v>88824.5</v>
      </c>
      <c r="I145" s="87">
        <v>88824.5</v>
      </c>
      <c r="J145" s="87"/>
      <c r="K145" s="12">
        <v>88824.5</v>
      </c>
      <c r="L145" s="238">
        <v>0.3</v>
      </c>
      <c r="M145" s="147">
        <f t="shared" si="10"/>
        <v>26647.35</v>
      </c>
      <c r="N145" s="253">
        <v>22360.646744548365</v>
      </c>
      <c r="O145" s="231">
        <f t="shared" si="9"/>
        <v>0.2517396297704841</v>
      </c>
    </row>
    <row r="146" spans="1:15" ht="27.75" customHeight="1">
      <c r="A146" s="133" t="s">
        <v>1</v>
      </c>
      <c r="B146" s="226">
        <v>38618</v>
      </c>
      <c r="C146" s="120" t="s">
        <v>10</v>
      </c>
      <c r="D146" s="136" t="s">
        <v>3</v>
      </c>
      <c r="E146" s="135" t="s">
        <v>32</v>
      </c>
      <c r="F146" s="135" t="s">
        <v>33</v>
      </c>
      <c r="G146" s="87">
        <v>136538.2</v>
      </c>
      <c r="H146" s="87">
        <v>99608.96</v>
      </c>
      <c r="I146" s="87">
        <v>99608.96</v>
      </c>
      <c r="J146" s="87"/>
      <c r="K146" s="12">
        <v>99608.96</v>
      </c>
      <c r="L146" s="238">
        <v>0.3</v>
      </c>
      <c r="M146" s="147">
        <f t="shared" si="10"/>
        <v>29882.688000000002</v>
      </c>
      <c r="N146" s="253">
        <v>25075.522712222963</v>
      </c>
      <c r="O146" s="231">
        <f t="shared" si="9"/>
        <v>0.2517396297704841</v>
      </c>
    </row>
    <row r="147" spans="1:15" ht="27.75" customHeight="1">
      <c r="A147" s="133" t="s">
        <v>1</v>
      </c>
      <c r="B147" s="226">
        <v>38622</v>
      </c>
      <c r="C147" s="120" t="s">
        <v>10</v>
      </c>
      <c r="D147" s="136" t="s">
        <v>3</v>
      </c>
      <c r="E147" s="135" t="s">
        <v>34</v>
      </c>
      <c r="F147" s="135" t="s">
        <v>35</v>
      </c>
      <c r="G147" s="87">
        <v>97895.28</v>
      </c>
      <c r="H147" s="87">
        <v>82921.01</v>
      </c>
      <c r="I147" s="87">
        <v>82921.01</v>
      </c>
      <c r="J147" s="87"/>
      <c r="K147" s="12">
        <v>87271.64</v>
      </c>
      <c r="L147" s="238">
        <v>0.5</v>
      </c>
      <c r="M147" s="147">
        <f t="shared" si="10"/>
        <v>43635.82</v>
      </c>
      <c r="N147" s="253">
        <v>36616.21723843829</v>
      </c>
      <c r="O147" s="231">
        <f t="shared" si="9"/>
        <v>0.4195660496174735</v>
      </c>
    </row>
    <row r="148" spans="6:15" ht="25.5" customHeight="1">
      <c r="F148" s="99" t="s">
        <v>363</v>
      </c>
      <c r="G148" s="103">
        <f>SUM(G137:G147)</f>
        <v>2358466.7899999996</v>
      </c>
      <c r="H148" s="103">
        <f>SUM(H137:H147)</f>
        <v>2056459.92</v>
      </c>
      <c r="I148" s="103">
        <f>SUM(I137:I147)</f>
        <v>2056459.92</v>
      </c>
      <c r="J148" s="103">
        <f>SUM(J137:J147)</f>
        <v>0</v>
      </c>
      <c r="K148" s="103">
        <f>SUM(K137:K147)</f>
        <v>2072938.75</v>
      </c>
      <c r="L148" s="232">
        <f>M148/K148</f>
        <v>0.36643337532283576</v>
      </c>
      <c r="M148" s="103">
        <f>SUM(M137:M147)</f>
        <v>759593.943</v>
      </c>
      <c r="N148" s="254">
        <f>SUM(N137:N147)</f>
        <v>637399.6599557407</v>
      </c>
      <c r="O148" s="231">
        <f t="shared" si="9"/>
        <v>0.3074860074643984</v>
      </c>
    </row>
    <row r="149" spans="1:15" ht="12.75">
      <c r="A149" s="302" t="s">
        <v>325</v>
      </c>
      <c r="B149" s="303"/>
      <c r="C149" s="101"/>
      <c r="D149" s="101"/>
      <c r="E149" s="101"/>
      <c r="F149" s="101"/>
      <c r="G149" s="129"/>
      <c r="H149" s="129"/>
      <c r="I149" s="129"/>
      <c r="J149" s="101"/>
      <c r="K149" s="101"/>
      <c r="L149" s="229"/>
      <c r="M149" s="101"/>
      <c r="O149" s="229"/>
    </row>
    <row r="150" spans="1:15" ht="72" customHeight="1">
      <c r="A150" s="61" t="s">
        <v>306</v>
      </c>
      <c r="B150" s="127" t="s">
        <v>327</v>
      </c>
      <c r="C150" s="61" t="s">
        <v>311</v>
      </c>
      <c r="D150" s="61" t="s">
        <v>312</v>
      </c>
      <c r="E150" s="61" t="s">
        <v>328</v>
      </c>
      <c r="F150" s="61" t="s">
        <v>329</v>
      </c>
      <c r="G150" s="61" t="s">
        <v>330</v>
      </c>
      <c r="H150" s="61" t="s">
        <v>331</v>
      </c>
      <c r="I150" s="61" t="s">
        <v>332</v>
      </c>
      <c r="J150" s="61" t="s">
        <v>333</v>
      </c>
      <c r="K150" s="61" t="s">
        <v>354</v>
      </c>
      <c r="L150" s="230" t="s">
        <v>353</v>
      </c>
      <c r="M150" s="61" t="s">
        <v>355</v>
      </c>
      <c r="N150" s="252" t="s">
        <v>869</v>
      </c>
      <c r="O150" s="264" t="s">
        <v>870</v>
      </c>
    </row>
    <row r="151" spans="1:15" s="102" customFormat="1" ht="25.5" customHeight="1">
      <c r="A151" s="159" t="s">
        <v>184</v>
      </c>
      <c r="B151" s="75">
        <v>38804</v>
      </c>
      <c r="C151" s="159" t="s">
        <v>185</v>
      </c>
      <c r="D151" s="159" t="s">
        <v>186</v>
      </c>
      <c r="E151" s="159" t="s">
        <v>187</v>
      </c>
      <c r="F151" s="159" t="s">
        <v>188</v>
      </c>
      <c r="G151" s="211">
        <v>20893.78</v>
      </c>
      <c r="H151" s="211">
        <v>15876.08</v>
      </c>
      <c r="I151" s="211"/>
      <c r="J151" s="107">
        <v>0</v>
      </c>
      <c r="K151" s="211">
        <v>15876.08</v>
      </c>
      <c r="L151" s="239">
        <v>0.5</v>
      </c>
      <c r="M151" s="147">
        <f>K151*L151</f>
        <v>7938.04</v>
      </c>
      <c r="N151" s="253">
        <v>6661.064169010979</v>
      </c>
      <c r="O151" s="231">
        <f>N151/K151</f>
        <v>0.4195660496174735</v>
      </c>
    </row>
    <row r="152" spans="6:15" ht="25.5" customHeight="1">
      <c r="F152" s="99" t="s">
        <v>363</v>
      </c>
      <c r="G152" s="103">
        <f>SUM(G151:G151)</f>
        <v>20893.78</v>
      </c>
      <c r="H152" s="103">
        <f>SUM(H151:H151)</f>
        <v>15876.08</v>
      </c>
      <c r="I152" s="103">
        <f>SUM(I151:I151)</f>
        <v>0</v>
      </c>
      <c r="J152" s="103">
        <f>SUM(J151:J151)</f>
        <v>0</v>
      </c>
      <c r="K152" s="103">
        <f>SUM(K151:K151)</f>
        <v>15876.08</v>
      </c>
      <c r="L152" s="232">
        <f>M152/K152</f>
        <v>0.5</v>
      </c>
      <c r="M152" s="103">
        <f>SUM(M151:M151)</f>
        <v>7938.04</v>
      </c>
      <c r="N152" s="254">
        <f>SUM(N151)</f>
        <v>6661.064169010979</v>
      </c>
      <c r="O152" s="231">
        <f>N152/K152</f>
        <v>0.4195660496174735</v>
      </c>
    </row>
    <row r="153" spans="1:15" ht="12.75">
      <c r="A153" s="302" t="s">
        <v>316</v>
      </c>
      <c r="B153" s="303"/>
      <c r="C153" s="101"/>
      <c r="D153" s="101"/>
      <c r="E153" s="101"/>
      <c r="F153" s="101"/>
      <c r="G153" s="129"/>
      <c r="H153" s="129"/>
      <c r="I153" s="129"/>
      <c r="J153" s="101"/>
      <c r="K153" s="101"/>
      <c r="L153" s="229"/>
      <c r="M153" s="101"/>
      <c r="O153" s="229"/>
    </row>
    <row r="154" spans="1:15" ht="72" customHeight="1">
      <c r="A154" s="61" t="s">
        <v>306</v>
      </c>
      <c r="B154" s="127" t="s">
        <v>327</v>
      </c>
      <c r="C154" s="61" t="s">
        <v>311</v>
      </c>
      <c r="D154" s="61" t="s">
        <v>312</v>
      </c>
      <c r="E154" s="61" t="s">
        <v>328</v>
      </c>
      <c r="F154" s="61" t="s">
        <v>329</v>
      </c>
      <c r="G154" s="61" t="s">
        <v>330</v>
      </c>
      <c r="H154" s="61" t="s">
        <v>331</v>
      </c>
      <c r="I154" s="61" t="s">
        <v>332</v>
      </c>
      <c r="J154" s="61" t="s">
        <v>333</v>
      </c>
      <c r="K154" s="61" t="s">
        <v>354</v>
      </c>
      <c r="L154" s="230" t="s">
        <v>353</v>
      </c>
      <c r="M154" s="61" t="s">
        <v>355</v>
      </c>
      <c r="N154" s="252" t="s">
        <v>869</v>
      </c>
      <c r="O154" s="264" t="s">
        <v>870</v>
      </c>
    </row>
    <row r="155" spans="1:15" ht="25.5" customHeight="1">
      <c r="A155" s="112" t="s">
        <v>194</v>
      </c>
      <c r="B155" s="75">
        <v>38748</v>
      </c>
      <c r="C155" s="91" t="s">
        <v>213</v>
      </c>
      <c r="D155" s="90" t="s">
        <v>211</v>
      </c>
      <c r="E155" s="105" t="s">
        <v>214</v>
      </c>
      <c r="F155" s="105" t="s">
        <v>311</v>
      </c>
      <c r="G155" s="106">
        <v>119853.99</v>
      </c>
      <c r="H155" s="106">
        <v>90972.57</v>
      </c>
      <c r="I155" s="106">
        <v>90972.57</v>
      </c>
      <c r="J155" s="106">
        <v>0</v>
      </c>
      <c r="K155" s="149">
        <v>90972.57</v>
      </c>
      <c r="L155" s="180">
        <v>0.4</v>
      </c>
      <c r="M155" s="149">
        <f>K155*L155</f>
        <v>36389.028000000006</v>
      </c>
      <c r="N155" s="253">
        <v>30535.20145475927</v>
      </c>
      <c r="O155" s="231">
        <f aca="true" t="shared" si="11" ref="O155:O166">N155/K155</f>
        <v>0.33565283969397885</v>
      </c>
    </row>
    <row r="156" spans="1:15" ht="25.5" customHeight="1">
      <c r="A156" s="112" t="s">
        <v>194</v>
      </c>
      <c r="B156" s="75">
        <v>38750</v>
      </c>
      <c r="C156" s="108" t="s">
        <v>215</v>
      </c>
      <c r="D156" s="74" t="s">
        <v>196</v>
      </c>
      <c r="E156" s="109" t="s">
        <v>216</v>
      </c>
      <c r="F156" s="109" t="s">
        <v>217</v>
      </c>
      <c r="G156" s="107">
        <v>207779.69</v>
      </c>
      <c r="H156" s="107">
        <v>207779.69</v>
      </c>
      <c r="I156" s="107">
        <v>207779.69</v>
      </c>
      <c r="J156" s="107">
        <v>0</v>
      </c>
      <c r="K156" s="149">
        <v>207779.69</v>
      </c>
      <c r="L156" s="180">
        <v>0.3</v>
      </c>
      <c r="M156" s="149">
        <f>K156*L156</f>
        <v>62333.907</v>
      </c>
      <c r="N156" s="253">
        <v>52306.38223442595</v>
      </c>
      <c r="O156" s="231">
        <f t="shared" si="11"/>
        <v>0.2517396297704841</v>
      </c>
    </row>
    <row r="157" spans="1:15" ht="25.5" customHeight="1">
      <c r="A157" s="112" t="s">
        <v>194</v>
      </c>
      <c r="B157" s="75">
        <v>38754</v>
      </c>
      <c r="C157" s="92" t="s">
        <v>218</v>
      </c>
      <c r="D157" s="74" t="s">
        <v>196</v>
      </c>
      <c r="E157" s="109" t="s">
        <v>219</v>
      </c>
      <c r="F157" s="109" t="s">
        <v>220</v>
      </c>
      <c r="G157" s="107">
        <v>151756.73</v>
      </c>
      <c r="H157" s="107">
        <v>151756.73</v>
      </c>
      <c r="I157" s="107">
        <v>151756.73</v>
      </c>
      <c r="J157" s="107">
        <v>0</v>
      </c>
      <c r="K157" s="149">
        <v>151756.73</v>
      </c>
      <c r="L157" s="180">
        <v>0.3</v>
      </c>
      <c r="M157" s="149">
        <f>K157*L157</f>
        <v>45527.019</v>
      </c>
      <c r="N157" s="253">
        <v>38203.183025379316</v>
      </c>
      <c r="O157" s="231">
        <f t="shared" si="11"/>
        <v>0.2517396297704841</v>
      </c>
    </row>
    <row r="158" spans="1:15" ht="25.5" customHeight="1">
      <c r="A158" s="112" t="s">
        <v>194</v>
      </c>
      <c r="B158" s="75">
        <v>38769</v>
      </c>
      <c r="C158" s="92" t="s">
        <v>221</v>
      </c>
      <c r="D158" s="74" t="s">
        <v>196</v>
      </c>
      <c r="E158" s="109" t="s">
        <v>222</v>
      </c>
      <c r="F158" s="109" t="s">
        <v>223</v>
      </c>
      <c r="G158" s="107">
        <v>78974.79</v>
      </c>
      <c r="H158" s="107">
        <v>78974.79</v>
      </c>
      <c r="I158" s="107">
        <v>78974.79</v>
      </c>
      <c r="J158" s="107">
        <v>60987.41</v>
      </c>
      <c r="K158" s="149">
        <v>17987.38</v>
      </c>
      <c r="L158" s="180">
        <v>0.5</v>
      </c>
      <c r="M158" s="149">
        <f aca="true" t="shared" si="12" ref="M158:M165">K158*L158</f>
        <v>8993.69</v>
      </c>
      <c r="N158" s="253">
        <v>7546.893969568351</v>
      </c>
      <c r="O158" s="231">
        <f t="shared" si="11"/>
        <v>0.4195660496174735</v>
      </c>
    </row>
    <row r="159" spans="1:15" ht="25.5" customHeight="1">
      <c r="A159" s="112" t="s">
        <v>194</v>
      </c>
      <c r="B159" s="75">
        <v>38772</v>
      </c>
      <c r="C159" s="92" t="s">
        <v>212</v>
      </c>
      <c r="D159" s="74" t="s">
        <v>196</v>
      </c>
      <c r="E159" s="109" t="s">
        <v>260</v>
      </c>
      <c r="F159" s="109" t="s">
        <v>210</v>
      </c>
      <c r="G159" s="107">
        <v>561650.24</v>
      </c>
      <c r="H159" s="107">
        <v>561650.24</v>
      </c>
      <c r="I159" s="107">
        <v>561650.24</v>
      </c>
      <c r="J159" s="107">
        <v>0</v>
      </c>
      <c r="K159" s="149">
        <v>561650.24</v>
      </c>
      <c r="L159" s="180">
        <v>0.3</v>
      </c>
      <c r="M159" s="149">
        <f t="shared" si="12"/>
        <v>168495.072</v>
      </c>
      <c r="N159" s="253">
        <v>141389.62347810352</v>
      </c>
      <c r="O159" s="231">
        <f t="shared" si="11"/>
        <v>0.2517396297704841</v>
      </c>
    </row>
    <row r="160" spans="1:15" ht="25.5" customHeight="1">
      <c r="A160" s="112" t="s">
        <v>194</v>
      </c>
      <c r="B160" s="75">
        <v>38772</v>
      </c>
      <c r="C160" s="92" t="s">
        <v>212</v>
      </c>
      <c r="D160" s="74" t="s">
        <v>196</v>
      </c>
      <c r="E160" s="109" t="s">
        <v>261</v>
      </c>
      <c r="F160" s="109" t="s">
        <v>210</v>
      </c>
      <c r="G160" s="107">
        <v>519389.86</v>
      </c>
      <c r="H160" s="107">
        <v>459604.06</v>
      </c>
      <c r="I160" s="107">
        <v>459604.06</v>
      </c>
      <c r="J160" s="107">
        <v>0</v>
      </c>
      <c r="K160" s="149">
        <v>459604.06</v>
      </c>
      <c r="L160" s="180">
        <v>0.3</v>
      </c>
      <c r="M160" s="149">
        <f t="shared" si="12"/>
        <v>137881.218</v>
      </c>
      <c r="N160" s="253">
        <v>115700.55590541135</v>
      </c>
      <c r="O160" s="231">
        <f t="shared" si="11"/>
        <v>0.2517396297704841</v>
      </c>
    </row>
    <row r="161" spans="1:15" ht="25.5" customHeight="1">
      <c r="A161" s="112" t="s">
        <v>194</v>
      </c>
      <c r="B161" s="75">
        <v>38777</v>
      </c>
      <c r="C161" s="92" t="s">
        <v>195</v>
      </c>
      <c r="D161" s="74" t="s">
        <v>196</v>
      </c>
      <c r="E161" s="109" t="s">
        <v>197</v>
      </c>
      <c r="F161" s="109" t="s">
        <v>198</v>
      </c>
      <c r="G161" s="107">
        <v>120466.02</v>
      </c>
      <c r="H161" s="107">
        <v>120466.02</v>
      </c>
      <c r="I161" s="107">
        <v>120466.02</v>
      </c>
      <c r="J161" s="107">
        <v>0</v>
      </c>
      <c r="K161" s="149">
        <v>120466.02</v>
      </c>
      <c r="L161" s="180">
        <v>0.3</v>
      </c>
      <c r="M161" s="149">
        <f t="shared" si="12"/>
        <v>36139.806</v>
      </c>
      <c r="N161" s="253">
        <v>30326.07127472373</v>
      </c>
      <c r="O161" s="231">
        <f t="shared" si="11"/>
        <v>0.2517396297704841</v>
      </c>
    </row>
    <row r="162" spans="1:15" ht="25.5" customHeight="1">
      <c r="A162" s="112" t="s">
        <v>194</v>
      </c>
      <c r="B162" s="75">
        <v>38777</v>
      </c>
      <c r="C162" s="92" t="s">
        <v>199</v>
      </c>
      <c r="D162" s="74" t="s">
        <v>200</v>
      </c>
      <c r="E162" s="109" t="s">
        <v>201</v>
      </c>
      <c r="F162" s="109" t="s">
        <v>193</v>
      </c>
      <c r="G162" s="107">
        <v>69363.71</v>
      </c>
      <c r="H162" s="107">
        <v>48721.07</v>
      </c>
      <c r="I162" s="107">
        <v>48721.07</v>
      </c>
      <c r="J162" s="107">
        <v>0</v>
      </c>
      <c r="K162" s="149">
        <v>48721.07</v>
      </c>
      <c r="L162" s="180">
        <v>0.4</v>
      </c>
      <c r="M162" s="149">
        <f t="shared" si="12"/>
        <v>19488.428</v>
      </c>
      <c r="N162" s="253">
        <v>16353.36549842912</v>
      </c>
      <c r="O162" s="231">
        <f t="shared" si="11"/>
        <v>0.3356528396939788</v>
      </c>
    </row>
    <row r="163" spans="1:15" ht="25.5" customHeight="1">
      <c r="A163" s="112" t="s">
        <v>194</v>
      </c>
      <c r="B163" s="75">
        <v>38777</v>
      </c>
      <c r="C163" s="92" t="s">
        <v>202</v>
      </c>
      <c r="D163" s="74" t="s">
        <v>203</v>
      </c>
      <c r="E163" s="109" t="s">
        <v>204</v>
      </c>
      <c r="F163" s="109" t="s">
        <v>193</v>
      </c>
      <c r="G163" s="107">
        <v>58808.56</v>
      </c>
      <c r="H163" s="107">
        <v>50499.35</v>
      </c>
      <c r="I163" s="107">
        <v>50499.35</v>
      </c>
      <c r="J163" s="107">
        <v>0</v>
      </c>
      <c r="K163" s="149">
        <v>50499.35</v>
      </c>
      <c r="L163" s="180">
        <v>0.4</v>
      </c>
      <c r="M163" s="149">
        <f t="shared" si="12"/>
        <v>20199.74</v>
      </c>
      <c r="N163" s="253">
        <v>16950.25023020013</v>
      </c>
      <c r="O163" s="231">
        <f t="shared" si="11"/>
        <v>0.33565283969397885</v>
      </c>
    </row>
    <row r="164" spans="1:15" ht="25.5" customHeight="1">
      <c r="A164" s="112" t="s">
        <v>194</v>
      </c>
      <c r="B164" s="75">
        <v>38782</v>
      </c>
      <c r="C164" s="92" t="s">
        <v>205</v>
      </c>
      <c r="D164" s="74" t="s">
        <v>191</v>
      </c>
      <c r="E164" s="109" t="s">
        <v>206</v>
      </c>
      <c r="F164" s="109" t="s">
        <v>207</v>
      </c>
      <c r="G164" s="107">
        <v>14984.02</v>
      </c>
      <c r="H164" s="107">
        <v>14984.02</v>
      </c>
      <c r="I164" s="107">
        <v>14984.02</v>
      </c>
      <c r="J164" s="107">
        <v>0</v>
      </c>
      <c r="K164" s="149">
        <v>14984.02</v>
      </c>
      <c r="L164" s="180">
        <v>0.3</v>
      </c>
      <c r="M164" s="149">
        <f t="shared" si="12"/>
        <v>4495.206</v>
      </c>
      <c r="N164" s="253">
        <v>3772.0716472735294</v>
      </c>
      <c r="O164" s="231">
        <f t="shared" si="11"/>
        <v>0.2517396297704841</v>
      </c>
    </row>
    <row r="165" spans="1:15" ht="25.5" customHeight="1">
      <c r="A165" s="112" t="s">
        <v>194</v>
      </c>
      <c r="B165" s="75">
        <v>38782</v>
      </c>
      <c r="C165" s="92" t="s">
        <v>208</v>
      </c>
      <c r="D165" s="74" t="s">
        <v>191</v>
      </c>
      <c r="E165" s="109" t="s">
        <v>209</v>
      </c>
      <c r="F165" s="109" t="s">
        <v>193</v>
      </c>
      <c r="G165" s="107">
        <v>173117.12</v>
      </c>
      <c r="H165" s="107">
        <v>168756.99</v>
      </c>
      <c r="I165" s="107">
        <v>168756.99</v>
      </c>
      <c r="J165" s="107">
        <v>139123.52</v>
      </c>
      <c r="K165" s="149">
        <v>29633.47</v>
      </c>
      <c r="L165" s="180">
        <v>0.4</v>
      </c>
      <c r="M165" s="149">
        <f t="shared" si="12"/>
        <v>11853.388</v>
      </c>
      <c r="N165" s="253">
        <v>9946.55835548633</v>
      </c>
      <c r="O165" s="231">
        <f t="shared" si="11"/>
        <v>0.3356528396939788</v>
      </c>
    </row>
    <row r="166" spans="6:15" ht="25.5" customHeight="1">
      <c r="F166" s="99" t="s">
        <v>363</v>
      </c>
      <c r="G166" s="103">
        <f>SUM(G155:G165)</f>
        <v>2076144.73</v>
      </c>
      <c r="H166" s="103">
        <f>SUM(H155:H165)</f>
        <v>1954165.5300000003</v>
      </c>
      <c r="I166" s="103">
        <f>SUM(I155:I165)</f>
        <v>1954165.5300000003</v>
      </c>
      <c r="J166" s="103">
        <f>SUM(J155:J165)</f>
        <v>200110.93</v>
      </c>
      <c r="K166" s="103">
        <f>SUM(K155:K165)</f>
        <v>1754054.6</v>
      </c>
      <c r="L166" s="232">
        <f>M166/K166</f>
        <v>0.3145834240279636</v>
      </c>
      <c r="M166" s="103">
        <f>SUM(M155:M165)</f>
        <v>551796.5020000001</v>
      </c>
      <c r="N166" s="254">
        <f>SUM(N155:N165)</f>
        <v>463030.1570737606</v>
      </c>
      <c r="O166" s="231">
        <f t="shared" si="11"/>
        <v>0.26397704898910246</v>
      </c>
    </row>
    <row r="167" spans="1:15" ht="12.75">
      <c r="A167" s="302" t="s">
        <v>320</v>
      </c>
      <c r="B167" s="303"/>
      <c r="C167" s="101"/>
      <c r="D167" s="101"/>
      <c r="E167" s="101"/>
      <c r="F167" s="101"/>
      <c r="G167" s="129"/>
      <c r="H167" s="129"/>
      <c r="I167" s="129"/>
      <c r="J167" s="101"/>
      <c r="K167" s="101"/>
      <c r="L167" s="229"/>
      <c r="M167" s="101"/>
      <c r="O167" s="229"/>
    </row>
    <row r="168" spans="1:15" ht="72" customHeight="1">
      <c r="A168" s="61" t="s">
        <v>306</v>
      </c>
      <c r="B168" s="127" t="s">
        <v>327</v>
      </c>
      <c r="C168" s="61" t="s">
        <v>311</v>
      </c>
      <c r="D168" s="61" t="s">
        <v>312</v>
      </c>
      <c r="E168" s="61" t="s">
        <v>328</v>
      </c>
      <c r="F168" s="61" t="s">
        <v>329</v>
      </c>
      <c r="G168" s="61" t="s">
        <v>330</v>
      </c>
      <c r="H168" s="61" t="s">
        <v>331</v>
      </c>
      <c r="I168" s="61" t="s">
        <v>332</v>
      </c>
      <c r="J168" s="61" t="s">
        <v>333</v>
      </c>
      <c r="K168" s="61" t="s">
        <v>354</v>
      </c>
      <c r="L168" s="230" t="s">
        <v>353</v>
      </c>
      <c r="M168" s="61" t="s">
        <v>355</v>
      </c>
      <c r="N168" s="252" t="s">
        <v>869</v>
      </c>
      <c r="O168" s="264" t="s">
        <v>870</v>
      </c>
    </row>
    <row r="169" spans="1:15" ht="25.5" customHeight="1">
      <c r="A169" s="205" t="s">
        <v>262</v>
      </c>
      <c r="B169" s="75">
        <v>38544</v>
      </c>
      <c r="C169" s="7" t="s">
        <v>263</v>
      </c>
      <c r="D169" s="8" t="s">
        <v>264</v>
      </c>
      <c r="E169" s="2" t="s">
        <v>265</v>
      </c>
      <c r="F169" s="2" t="s">
        <v>266</v>
      </c>
      <c r="G169" s="12">
        <v>518555.17</v>
      </c>
      <c r="H169" s="12">
        <v>518555.17</v>
      </c>
      <c r="I169" s="12"/>
      <c r="J169" s="12"/>
      <c r="K169" s="149">
        <v>518555.17</v>
      </c>
      <c r="L169" s="231">
        <v>0.3</v>
      </c>
      <c r="M169" s="149">
        <f>K169*L169</f>
        <v>155566.55099999998</v>
      </c>
      <c r="N169" s="253">
        <v>130540.88651137042</v>
      </c>
      <c r="O169" s="231">
        <f aca="true" t="shared" si="13" ref="O169:O178">N169/K169</f>
        <v>0.2517396297704841</v>
      </c>
    </row>
    <row r="170" spans="1:15" ht="25.5" customHeight="1">
      <c r="A170" s="204" t="s">
        <v>267</v>
      </c>
      <c r="B170" s="75">
        <v>38544</v>
      </c>
      <c r="C170" s="7" t="s">
        <v>268</v>
      </c>
      <c r="D170" s="8" t="s">
        <v>269</v>
      </c>
      <c r="E170" s="2" t="s">
        <v>270</v>
      </c>
      <c r="F170" s="2" t="s">
        <v>271</v>
      </c>
      <c r="G170" s="12">
        <v>171750</v>
      </c>
      <c r="H170" s="12">
        <v>171750</v>
      </c>
      <c r="I170" s="12"/>
      <c r="J170" s="12"/>
      <c r="K170" s="149">
        <v>171750</v>
      </c>
      <c r="L170" s="231">
        <v>0.5</v>
      </c>
      <c r="M170" s="149">
        <f aca="true" t="shared" si="14" ref="M170:M177">K170*L170</f>
        <v>85875</v>
      </c>
      <c r="N170" s="253">
        <v>72060.46902180108</v>
      </c>
      <c r="O170" s="231">
        <f t="shared" si="13"/>
        <v>0.4195660496174735</v>
      </c>
    </row>
    <row r="171" spans="1:15" ht="25.5" customHeight="1">
      <c r="A171" s="6" t="s">
        <v>267</v>
      </c>
      <c r="B171" s="75">
        <v>38545</v>
      </c>
      <c r="C171" s="7" t="s">
        <v>272</v>
      </c>
      <c r="D171" s="8" t="s">
        <v>273</v>
      </c>
      <c r="E171" s="2" t="s">
        <v>274</v>
      </c>
      <c r="F171" s="2" t="s">
        <v>275</v>
      </c>
      <c r="G171" s="12">
        <v>901919.48</v>
      </c>
      <c r="H171" s="12">
        <v>901919.48</v>
      </c>
      <c r="I171" s="12"/>
      <c r="J171" s="12"/>
      <c r="K171" s="149">
        <v>901919.48</v>
      </c>
      <c r="L171" s="231">
        <v>0.5</v>
      </c>
      <c r="M171" s="149">
        <f t="shared" si="14"/>
        <v>450959.74</v>
      </c>
      <c r="N171" s="253">
        <v>378414.79329664586</v>
      </c>
      <c r="O171" s="231">
        <f t="shared" si="13"/>
        <v>0.41956604961747346</v>
      </c>
    </row>
    <row r="172" spans="1:15" ht="25.5" customHeight="1">
      <c r="A172" s="6" t="s">
        <v>262</v>
      </c>
      <c r="B172" s="75">
        <v>38545</v>
      </c>
      <c r="C172" s="7" t="s">
        <v>276</v>
      </c>
      <c r="D172" s="8" t="s">
        <v>277</v>
      </c>
      <c r="E172" s="2" t="s">
        <v>278</v>
      </c>
      <c r="F172" s="2" t="s">
        <v>279</v>
      </c>
      <c r="G172" s="12">
        <v>976853.77</v>
      </c>
      <c r="H172" s="12">
        <v>976853.77</v>
      </c>
      <c r="I172" s="12"/>
      <c r="J172" s="12"/>
      <c r="K172" s="149">
        <v>976853.77</v>
      </c>
      <c r="L172" s="231">
        <v>0.45</v>
      </c>
      <c r="M172" s="149">
        <f t="shared" si="14"/>
        <v>439584.1965</v>
      </c>
      <c r="N172" s="253">
        <v>368869.20959955244</v>
      </c>
      <c r="O172" s="231">
        <f t="shared" si="13"/>
        <v>0.37760944465572616</v>
      </c>
    </row>
    <row r="173" spans="1:15" ht="25.5" customHeight="1">
      <c r="A173" s="6" t="s">
        <v>267</v>
      </c>
      <c r="B173" s="75">
        <v>38552</v>
      </c>
      <c r="C173" s="7" t="s">
        <v>280</v>
      </c>
      <c r="D173" s="8" t="s">
        <v>281</v>
      </c>
      <c r="E173" s="2" t="s">
        <v>282</v>
      </c>
      <c r="F173" s="2" t="s">
        <v>283</v>
      </c>
      <c r="G173" s="12">
        <v>529514.39</v>
      </c>
      <c r="H173" s="12">
        <v>529514.39</v>
      </c>
      <c r="I173" s="12"/>
      <c r="J173" s="12"/>
      <c r="K173" s="149">
        <v>529853.39</v>
      </c>
      <c r="L173" s="231">
        <v>0.45</v>
      </c>
      <c r="M173" s="149">
        <f t="shared" si="14"/>
        <v>238434.02550000002</v>
      </c>
      <c r="N173" s="253">
        <v>200077.6443468539</v>
      </c>
      <c r="O173" s="231">
        <f t="shared" si="13"/>
        <v>0.37760944465572616</v>
      </c>
    </row>
    <row r="174" spans="1:15" ht="25.5" customHeight="1">
      <c r="A174" s="6" t="s">
        <v>262</v>
      </c>
      <c r="B174" s="75">
        <v>38559</v>
      </c>
      <c r="C174" s="7" t="s">
        <v>284</v>
      </c>
      <c r="D174" s="8" t="s">
        <v>264</v>
      </c>
      <c r="E174" s="2" t="s">
        <v>285</v>
      </c>
      <c r="F174" s="2" t="s">
        <v>286</v>
      </c>
      <c r="G174" s="12">
        <v>809453.61</v>
      </c>
      <c r="H174" s="12">
        <v>809453.61</v>
      </c>
      <c r="I174" s="12"/>
      <c r="J174" s="12"/>
      <c r="K174" s="149">
        <v>809453.61</v>
      </c>
      <c r="L174" s="231">
        <v>0.3</v>
      </c>
      <c r="M174" s="149">
        <f t="shared" si="14"/>
        <v>242836.08299999998</v>
      </c>
      <c r="N174" s="253">
        <v>203771.55209778182</v>
      </c>
      <c r="O174" s="231">
        <f t="shared" si="13"/>
        <v>0.2517396297704841</v>
      </c>
    </row>
    <row r="175" spans="1:15" ht="25.5" customHeight="1">
      <c r="A175" s="6" t="s">
        <v>262</v>
      </c>
      <c r="B175" s="75">
        <v>38560</v>
      </c>
      <c r="C175" s="7" t="s">
        <v>287</v>
      </c>
      <c r="D175" s="8" t="s">
        <v>264</v>
      </c>
      <c r="E175" s="2" t="s">
        <v>288</v>
      </c>
      <c r="F175" s="2" t="s">
        <v>289</v>
      </c>
      <c r="G175" s="12">
        <v>500051.8</v>
      </c>
      <c r="H175" s="12">
        <v>498019</v>
      </c>
      <c r="I175" s="12"/>
      <c r="J175" s="12"/>
      <c r="K175" s="149">
        <v>498019</v>
      </c>
      <c r="L175" s="231">
        <v>0.5</v>
      </c>
      <c r="M175" s="149">
        <f t="shared" si="14"/>
        <v>249009.5</v>
      </c>
      <c r="N175" s="253">
        <v>208951.86446444454</v>
      </c>
      <c r="O175" s="231">
        <f t="shared" si="13"/>
        <v>0.4195660496174735</v>
      </c>
    </row>
    <row r="176" spans="1:15" ht="25.5" customHeight="1">
      <c r="A176" s="6" t="s">
        <v>262</v>
      </c>
      <c r="B176" s="75">
        <v>38561</v>
      </c>
      <c r="C176" s="7" t="s">
        <v>290</v>
      </c>
      <c r="D176" s="8" t="s">
        <v>277</v>
      </c>
      <c r="E176" s="2" t="s">
        <v>291</v>
      </c>
      <c r="F176" s="2" t="s">
        <v>292</v>
      </c>
      <c r="G176" s="12">
        <v>95647.14</v>
      </c>
      <c r="H176" s="12">
        <v>86225.06</v>
      </c>
      <c r="I176" s="12"/>
      <c r="J176" s="12"/>
      <c r="K176" s="149">
        <v>86225.06</v>
      </c>
      <c r="L176" s="231">
        <v>0.35</v>
      </c>
      <c r="M176" s="149">
        <f t="shared" si="14"/>
        <v>30178.770999999997</v>
      </c>
      <c r="N176" s="253">
        <v>25323.975461560738</v>
      </c>
      <c r="O176" s="231">
        <f t="shared" si="13"/>
        <v>0.29369623473223144</v>
      </c>
    </row>
    <row r="177" spans="1:15" ht="25.5" customHeight="1">
      <c r="A177" s="6" t="s">
        <v>262</v>
      </c>
      <c r="B177" s="75">
        <v>38603</v>
      </c>
      <c r="C177" s="7" t="s">
        <v>293</v>
      </c>
      <c r="D177" s="8" t="s">
        <v>264</v>
      </c>
      <c r="E177" s="2" t="s">
        <v>294</v>
      </c>
      <c r="F177" s="2" t="s">
        <v>295</v>
      </c>
      <c r="G177" s="12">
        <v>293429.64</v>
      </c>
      <c r="H177" s="12">
        <v>165253.82</v>
      </c>
      <c r="I177" s="12"/>
      <c r="J177" s="12"/>
      <c r="K177" s="149">
        <v>165253.82</v>
      </c>
      <c r="L177" s="231">
        <v>0.3</v>
      </c>
      <c r="M177" s="149">
        <f t="shared" si="14"/>
        <v>49576.146</v>
      </c>
      <c r="N177" s="253">
        <v>41600.935464958224</v>
      </c>
      <c r="O177" s="231">
        <f t="shared" si="13"/>
        <v>0.2517396297704841</v>
      </c>
    </row>
    <row r="178" spans="6:15" ht="25.5" customHeight="1">
      <c r="F178" s="99" t="s">
        <v>363</v>
      </c>
      <c r="G178" s="103">
        <f>SUM(G169:G177)</f>
        <v>4797174.999999999</v>
      </c>
      <c r="H178" s="103">
        <f>SUM(H169:H177)</f>
        <v>4657544.3</v>
      </c>
      <c r="I178" s="103">
        <f>SUM(I169:I177)</f>
        <v>0</v>
      </c>
      <c r="J178" s="103">
        <f>SUM(J169:J177)</f>
        <v>0</v>
      </c>
      <c r="K178" s="103">
        <f>SUM(K169:K177)</f>
        <v>4657883.3</v>
      </c>
      <c r="L178" s="232">
        <f>M178/K178</f>
        <v>0.4169318739694487</v>
      </c>
      <c r="M178" s="103">
        <f>SUM(M169:M177)</f>
        <v>1942020.0129999998</v>
      </c>
      <c r="N178" s="254">
        <f>SUM(N169:N177)</f>
        <v>1629611.330264969</v>
      </c>
      <c r="O178" s="231">
        <f t="shared" si="13"/>
        <v>0.3498609186419439</v>
      </c>
    </row>
    <row r="179" spans="1:15" ht="12.75">
      <c r="A179" s="302" t="s">
        <v>317</v>
      </c>
      <c r="B179" s="303"/>
      <c r="C179" s="101"/>
      <c r="D179" s="101"/>
      <c r="E179" s="101"/>
      <c r="F179" s="101"/>
      <c r="G179" s="123"/>
      <c r="H179" s="123"/>
      <c r="I179" s="123"/>
      <c r="J179" s="101"/>
      <c r="K179" s="101"/>
      <c r="L179" s="229"/>
      <c r="M179" s="101"/>
      <c r="O179" s="229"/>
    </row>
    <row r="180" spans="1:15" ht="72" customHeight="1">
      <c r="A180" s="61" t="s">
        <v>306</v>
      </c>
      <c r="B180" s="127" t="s">
        <v>327</v>
      </c>
      <c r="C180" s="61" t="s">
        <v>311</v>
      </c>
      <c r="D180" s="61" t="s">
        <v>312</v>
      </c>
      <c r="E180" s="61" t="s">
        <v>328</v>
      </c>
      <c r="F180" s="61" t="s">
        <v>329</v>
      </c>
      <c r="G180" s="61" t="s">
        <v>330</v>
      </c>
      <c r="H180" s="61" t="s">
        <v>331</v>
      </c>
      <c r="I180" s="61" t="s">
        <v>332</v>
      </c>
      <c r="J180" s="61" t="s">
        <v>333</v>
      </c>
      <c r="K180" s="61" t="s">
        <v>354</v>
      </c>
      <c r="L180" s="230" t="s">
        <v>353</v>
      </c>
      <c r="M180" s="61" t="s">
        <v>355</v>
      </c>
      <c r="N180" s="252" t="s">
        <v>869</v>
      </c>
      <c r="O180" s="264" t="s">
        <v>870</v>
      </c>
    </row>
    <row r="181" spans="1:15" s="102" customFormat="1" ht="27.75" customHeight="1">
      <c r="A181" s="6"/>
      <c r="B181" s="15"/>
      <c r="C181" s="7"/>
      <c r="D181" s="8"/>
      <c r="E181" s="2"/>
      <c r="F181" s="2"/>
      <c r="G181" s="12"/>
      <c r="H181" s="12"/>
      <c r="I181" s="12"/>
      <c r="J181" s="12"/>
      <c r="K181" s="149">
        <f>I181-J181</f>
        <v>0</v>
      </c>
      <c r="L181" s="231"/>
      <c r="M181" s="149">
        <f>K181*L181</f>
        <v>0</v>
      </c>
      <c r="N181" s="253">
        <v>0</v>
      </c>
      <c r="O181" s="231" t="e">
        <f>N181/K181</f>
        <v>#DIV/0!</v>
      </c>
    </row>
    <row r="182" spans="6:15" ht="12.75">
      <c r="F182" s="99" t="s">
        <v>363</v>
      </c>
      <c r="G182" s="103">
        <f>SUM(G181:G181)</f>
        <v>0</v>
      </c>
      <c r="H182" s="103">
        <f>SUM(H181:H181)</f>
        <v>0</v>
      </c>
      <c r="I182" s="103">
        <f>SUM(I181:I181)</f>
        <v>0</v>
      </c>
      <c r="J182" s="103">
        <f>SUM(J181:J181)</f>
        <v>0</v>
      </c>
      <c r="K182" s="103">
        <f>SUM(K181:K181)</f>
        <v>0</v>
      </c>
      <c r="L182" s="232" t="e">
        <f>M182/K182</f>
        <v>#DIV/0!</v>
      </c>
      <c r="M182" s="103">
        <f>SUM(M181:M181)</f>
        <v>0</v>
      </c>
      <c r="N182" s="255"/>
      <c r="O182" s="231" t="e">
        <f>N182/K182</f>
        <v>#DIV/0!</v>
      </c>
    </row>
    <row r="183" spans="1:15" ht="12.75">
      <c r="A183" s="302" t="s">
        <v>318</v>
      </c>
      <c r="B183" s="303"/>
      <c r="C183" s="101"/>
      <c r="D183" s="101"/>
      <c r="E183" s="101"/>
      <c r="F183" s="101"/>
      <c r="G183" s="129"/>
      <c r="H183" s="129"/>
      <c r="I183" s="129"/>
      <c r="J183" s="101"/>
      <c r="K183" s="101"/>
      <c r="L183" s="229"/>
      <c r="M183" s="101"/>
      <c r="O183" s="229"/>
    </row>
    <row r="184" spans="1:15" ht="72" customHeight="1">
      <c r="A184" s="61" t="s">
        <v>306</v>
      </c>
      <c r="B184" s="127" t="s">
        <v>327</v>
      </c>
      <c r="C184" s="61" t="s">
        <v>311</v>
      </c>
      <c r="D184" s="61" t="s">
        <v>312</v>
      </c>
      <c r="E184" s="61" t="s">
        <v>328</v>
      </c>
      <c r="F184" s="61" t="s">
        <v>329</v>
      </c>
      <c r="G184" s="61" t="s">
        <v>330</v>
      </c>
      <c r="H184" s="61" t="s">
        <v>331</v>
      </c>
      <c r="I184" s="61" t="s">
        <v>332</v>
      </c>
      <c r="J184" s="61" t="s">
        <v>333</v>
      </c>
      <c r="K184" s="61" t="s">
        <v>354</v>
      </c>
      <c r="L184" s="230" t="s">
        <v>353</v>
      </c>
      <c r="M184" s="61" t="s">
        <v>355</v>
      </c>
      <c r="N184" s="252" t="s">
        <v>869</v>
      </c>
      <c r="O184" s="264" t="s">
        <v>870</v>
      </c>
    </row>
    <row r="185" spans="1:15" s="124" customFormat="1" ht="27.75" customHeight="1">
      <c r="A185" s="70" t="s">
        <v>452</v>
      </c>
      <c r="B185" s="226">
        <v>37384</v>
      </c>
      <c r="C185" s="7" t="s">
        <v>453</v>
      </c>
      <c r="D185" s="8" t="s">
        <v>454</v>
      </c>
      <c r="E185" s="268" t="s">
        <v>455</v>
      </c>
      <c r="F185" s="268" t="s">
        <v>456</v>
      </c>
      <c r="G185" s="269">
        <v>14757.7</v>
      </c>
      <c r="H185" s="270">
        <v>14757.7</v>
      </c>
      <c r="I185" s="270">
        <v>12712.52</v>
      </c>
      <c r="J185" s="12"/>
      <c r="K185" s="12">
        <f aca="true" t="shared" si="15" ref="K185:K223">I185-J185</f>
        <v>12712.52</v>
      </c>
      <c r="L185" s="231">
        <v>0.3</v>
      </c>
      <c r="M185" s="12">
        <v>3813.76</v>
      </c>
      <c r="N185" s="253">
        <v>3200.2484347782715</v>
      </c>
      <c r="O185" s="231">
        <f aca="true" t="shared" si="16" ref="O185:O224">N185/K185</f>
        <v>0.2517398938037676</v>
      </c>
    </row>
    <row r="186" spans="1:15" ht="27.75" customHeight="1">
      <c r="A186" s="70" t="s">
        <v>457</v>
      </c>
      <c r="B186" s="226">
        <v>38484</v>
      </c>
      <c r="C186" s="7" t="s">
        <v>458</v>
      </c>
      <c r="D186" s="8" t="s">
        <v>459</v>
      </c>
      <c r="E186" s="2" t="s">
        <v>460</v>
      </c>
      <c r="F186" s="2" t="s">
        <v>461</v>
      </c>
      <c r="G186" s="12">
        <v>64557.11</v>
      </c>
      <c r="H186" s="12">
        <v>64557.11</v>
      </c>
      <c r="I186" s="12">
        <v>26996.67</v>
      </c>
      <c r="J186" s="12"/>
      <c r="K186" s="12">
        <f t="shared" si="15"/>
        <v>26996.67</v>
      </c>
      <c r="L186" s="231">
        <v>0.4</v>
      </c>
      <c r="M186" s="12">
        <v>10798.67</v>
      </c>
      <c r="N186" s="253">
        <v>9061.510626045445</v>
      </c>
      <c r="O186" s="231">
        <f t="shared" si="16"/>
        <v>0.3356529018595792</v>
      </c>
    </row>
    <row r="187" spans="1:15" ht="27.75" customHeight="1">
      <c r="A187" s="70" t="s">
        <v>450</v>
      </c>
      <c r="B187" s="226">
        <v>38530</v>
      </c>
      <c r="C187" s="7" t="s">
        <v>462</v>
      </c>
      <c r="D187" s="8" t="s">
        <v>463</v>
      </c>
      <c r="E187" s="2" t="s">
        <v>464</v>
      </c>
      <c r="F187" s="2" t="s">
        <v>465</v>
      </c>
      <c r="G187" s="12">
        <v>1495415.52</v>
      </c>
      <c r="H187" s="12">
        <v>1495415.52</v>
      </c>
      <c r="I187" s="12">
        <v>1440884.82</v>
      </c>
      <c r="J187" s="12"/>
      <c r="K187" s="12">
        <f t="shared" si="15"/>
        <v>1440884.82</v>
      </c>
      <c r="L187" s="231">
        <v>0.4</v>
      </c>
      <c r="M187" s="12">
        <v>576353.93</v>
      </c>
      <c r="N187" s="253">
        <v>483637.08318321174</v>
      </c>
      <c r="O187" s="231">
        <f t="shared" si="16"/>
        <v>0.3356528408587244</v>
      </c>
    </row>
    <row r="188" spans="1:15" ht="27.75" customHeight="1">
      <c r="A188" s="70" t="s">
        <v>452</v>
      </c>
      <c r="B188" s="226">
        <v>38532</v>
      </c>
      <c r="C188" s="7" t="s">
        <v>466</v>
      </c>
      <c r="D188" s="8" t="s">
        <v>467</v>
      </c>
      <c r="E188" s="2" t="s">
        <v>468</v>
      </c>
      <c r="F188" s="2" t="s">
        <v>469</v>
      </c>
      <c r="G188" s="12">
        <v>168094.37</v>
      </c>
      <c r="H188" s="12">
        <v>168094.37</v>
      </c>
      <c r="I188" s="12">
        <v>168094.37</v>
      </c>
      <c r="J188" s="12"/>
      <c r="K188" s="12">
        <f t="shared" si="15"/>
        <v>168094.37</v>
      </c>
      <c r="L188" s="231">
        <v>0.4</v>
      </c>
      <c r="M188" s="12">
        <v>67237.75</v>
      </c>
      <c r="N188" s="253">
        <v>56421.35430533456</v>
      </c>
      <c r="O188" s="231">
        <f t="shared" si="16"/>
        <v>0.3356528496780383</v>
      </c>
    </row>
    <row r="189" spans="1:15" ht="27.75" customHeight="1">
      <c r="A189" s="70" t="s">
        <v>452</v>
      </c>
      <c r="B189" s="226">
        <v>38539</v>
      </c>
      <c r="C189" s="7" t="s">
        <v>470</v>
      </c>
      <c r="D189" s="8" t="s">
        <v>454</v>
      </c>
      <c r="E189" s="2" t="s">
        <v>471</v>
      </c>
      <c r="F189" s="2" t="s">
        <v>472</v>
      </c>
      <c r="G189" s="12">
        <v>320444.81</v>
      </c>
      <c r="H189" s="12">
        <v>320444.81</v>
      </c>
      <c r="I189" s="12">
        <v>320444.81</v>
      </c>
      <c r="J189" s="12"/>
      <c r="K189" s="12">
        <f t="shared" si="15"/>
        <v>320444.81</v>
      </c>
      <c r="L189" s="231">
        <v>0.4</v>
      </c>
      <c r="M189" s="12">
        <v>128177.92</v>
      </c>
      <c r="N189" s="253">
        <v>107558.2070851691</v>
      </c>
      <c r="O189" s="231">
        <f t="shared" si="16"/>
        <v>0.33565282921938755</v>
      </c>
    </row>
    <row r="190" spans="1:15" ht="27.75" customHeight="1">
      <c r="A190" s="70" t="s">
        <v>457</v>
      </c>
      <c r="B190" s="226">
        <v>38539</v>
      </c>
      <c r="C190" s="7" t="s">
        <v>473</v>
      </c>
      <c r="D190" s="8" t="s">
        <v>459</v>
      </c>
      <c r="E190" s="2" t="s">
        <v>474</v>
      </c>
      <c r="F190" s="2" t="s">
        <v>475</v>
      </c>
      <c r="G190" s="12">
        <v>36697.88</v>
      </c>
      <c r="H190" s="12">
        <v>36697.88</v>
      </c>
      <c r="I190" s="12">
        <v>32894.21</v>
      </c>
      <c r="J190" s="12"/>
      <c r="K190" s="12">
        <f t="shared" si="15"/>
        <v>32894.21</v>
      </c>
      <c r="L190" s="231">
        <v>0.4</v>
      </c>
      <c r="M190" s="12">
        <v>13157.68</v>
      </c>
      <c r="N190" s="253">
        <v>11041.031639461678</v>
      </c>
      <c r="O190" s="231">
        <f t="shared" si="16"/>
        <v>0.3356527376538813</v>
      </c>
    </row>
    <row r="191" spans="1:15" ht="27.75" customHeight="1">
      <c r="A191" s="6" t="s">
        <v>457</v>
      </c>
      <c r="B191" s="75">
        <v>38540</v>
      </c>
      <c r="C191" s="7" t="s">
        <v>476</v>
      </c>
      <c r="D191" s="8" t="s">
        <v>459</v>
      </c>
      <c r="E191" s="2" t="s">
        <v>477</v>
      </c>
      <c r="F191" s="2" t="s">
        <v>477</v>
      </c>
      <c r="G191" s="12">
        <v>89053.91</v>
      </c>
      <c r="H191" s="12">
        <v>89053.91</v>
      </c>
      <c r="I191" s="12">
        <v>89053.91</v>
      </c>
      <c r="J191" s="12"/>
      <c r="K191" s="12">
        <f t="shared" si="15"/>
        <v>89053.91</v>
      </c>
      <c r="L191" s="231">
        <v>0.4</v>
      </c>
      <c r="M191" s="12">
        <v>35621.56</v>
      </c>
      <c r="N191" s="253">
        <v>29891.194420823616</v>
      </c>
      <c r="O191" s="231">
        <f t="shared" si="16"/>
        <v>0.3356528020030071</v>
      </c>
    </row>
    <row r="192" spans="1:15" ht="27.75" customHeight="1">
      <c r="A192" s="6" t="s">
        <v>478</v>
      </c>
      <c r="B192" s="75">
        <v>38541</v>
      </c>
      <c r="C192" s="7" t="s">
        <v>479</v>
      </c>
      <c r="D192" s="8" t="s">
        <v>480</v>
      </c>
      <c r="E192" s="2" t="s">
        <v>481</v>
      </c>
      <c r="F192" s="2" t="s">
        <v>482</v>
      </c>
      <c r="G192" s="12">
        <v>150894.11</v>
      </c>
      <c r="H192" s="12">
        <v>150894.11</v>
      </c>
      <c r="I192" s="12">
        <v>147519.72</v>
      </c>
      <c r="J192" s="12"/>
      <c r="K192" s="12">
        <f t="shared" si="15"/>
        <v>147519.72</v>
      </c>
      <c r="L192" s="231">
        <v>0.3</v>
      </c>
      <c r="M192" s="12">
        <v>44255.92</v>
      </c>
      <c r="N192" s="253">
        <v>37136.56305317387</v>
      </c>
      <c r="O192" s="231">
        <f t="shared" si="16"/>
        <v>0.25173965252356684</v>
      </c>
    </row>
    <row r="193" spans="1:15" ht="27.75" customHeight="1">
      <c r="A193" s="6" t="s">
        <v>457</v>
      </c>
      <c r="B193" s="75">
        <v>38546</v>
      </c>
      <c r="C193" s="7" t="s">
        <v>483</v>
      </c>
      <c r="D193" s="8" t="s">
        <v>459</v>
      </c>
      <c r="E193" s="2" t="s">
        <v>484</v>
      </c>
      <c r="F193" s="2" t="s">
        <v>485</v>
      </c>
      <c r="G193" s="12">
        <v>119819.56</v>
      </c>
      <c r="H193" s="12">
        <v>119819.56</v>
      </c>
      <c r="I193" s="12">
        <v>117534.66</v>
      </c>
      <c r="J193" s="12"/>
      <c r="K193" s="12">
        <f t="shared" si="15"/>
        <v>117534.66</v>
      </c>
      <c r="L193" s="231">
        <v>0.4</v>
      </c>
      <c r="M193" s="12">
        <v>47013.86</v>
      </c>
      <c r="N193" s="253">
        <v>39450.839034937904</v>
      </c>
      <c r="O193" s="231">
        <f t="shared" si="16"/>
        <v>0.3356528111362036</v>
      </c>
    </row>
    <row r="194" spans="1:15" ht="27.75" customHeight="1">
      <c r="A194" s="6" t="s">
        <v>457</v>
      </c>
      <c r="B194" s="75">
        <v>38546</v>
      </c>
      <c r="C194" s="7" t="s">
        <v>483</v>
      </c>
      <c r="D194" s="8" t="s">
        <v>459</v>
      </c>
      <c r="E194" s="2" t="s">
        <v>484</v>
      </c>
      <c r="F194" s="2" t="s">
        <v>486</v>
      </c>
      <c r="G194" s="12">
        <v>1852</v>
      </c>
      <c r="H194" s="12">
        <v>1852</v>
      </c>
      <c r="I194" s="12">
        <v>1852</v>
      </c>
      <c r="J194" s="12"/>
      <c r="K194" s="12">
        <f t="shared" si="15"/>
        <v>1852</v>
      </c>
      <c r="L194" s="231">
        <v>0.4</v>
      </c>
      <c r="M194" s="12">
        <v>740.8</v>
      </c>
      <c r="N194" s="253">
        <v>621.6290591132487</v>
      </c>
      <c r="O194" s="231">
        <f t="shared" si="16"/>
        <v>0.33565283969397874</v>
      </c>
    </row>
    <row r="195" spans="1:15" ht="27.75" customHeight="1">
      <c r="A195" s="6" t="s">
        <v>457</v>
      </c>
      <c r="B195" s="75">
        <v>38546</v>
      </c>
      <c r="C195" s="7" t="s">
        <v>483</v>
      </c>
      <c r="D195" s="8" t="s">
        <v>459</v>
      </c>
      <c r="E195" s="2" t="s">
        <v>487</v>
      </c>
      <c r="F195" s="2" t="s">
        <v>488</v>
      </c>
      <c r="G195" s="12">
        <v>36087.55</v>
      </c>
      <c r="H195" s="12">
        <v>36087.55</v>
      </c>
      <c r="I195" s="12">
        <v>34998.28</v>
      </c>
      <c r="J195" s="12"/>
      <c r="K195" s="12">
        <f t="shared" si="15"/>
        <v>34998.28</v>
      </c>
      <c r="L195" s="231">
        <v>0.4</v>
      </c>
      <c r="M195" s="12">
        <v>13999.31</v>
      </c>
      <c r="N195" s="253">
        <v>11747.270388140785</v>
      </c>
      <c r="O195" s="231">
        <f t="shared" si="16"/>
        <v>0.3356527917412166</v>
      </c>
    </row>
    <row r="196" spans="1:15" ht="27.75" customHeight="1">
      <c r="A196" s="6" t="s">
        <v>452</v>
      </c>
      <c r="B196" s="75">
        <v>38547</v>
      </c>
      <c r="C196" s="7" t="s">
        <v>489</v>
      </c>
      <c r="D196" s="8" t="s">
        <v>467</v>
      </c>
      <c r="E196" s="2" t="s">
        <v>490</v>
      </c>
      <c r="F196" s="2" t="s">
        <v>469</v>
      </c>
      <c r="G196" s="12">
        <v>217072.38</v>
      </c>
      <c r="H196" s="12">
        <v>217072.38</v>
      </c>
      <c r="I196" s="12">
        <v>199315.98</v>
      </c>
      <c r="J196" s="12">
        <v>77468.53</v>
      </c>
      <c r="K196" s="12">
        <f t="shared" si="15"/>
        <v>121847.45000000001</v>
      </c>
      <c r="L196" s="231">
        <v>0.3</v>
      </c>
      <c r="M196" s="12">
        <v>36554.23</v>
      </c>
      <c r="N196" s="253">
        <v>30673.82775581708</v>
      </c>
      <c r="O196" s="231">
        <f t="shared" si="16"/>
        <v>0.25173959533676804</v>
      </c>
    </row>
    <row r="197" spans="1:15" ht="27.75" customHeight="1">
      <c r="A197" s="6" t="s">
        <v>491</v>
      </c>
      <c r="B197" s="75">
        <v>38551</v>
      </c>
      <c r="C197" s="7" t="s">
        <v>492</v>
      </c>
      <c r="D197" s="8" t="s">
        <v>493</v>
      </c>
      <c r="E197" s="2" t="s">
        <v>494</v>
      </c>
      <c r="F197" s="2" t="s">
        <v>495</v>
      </c>
      <c r="G197" s="12">
        <v>1051828.3</v>
      </c>
      <c r="H197" s="12">
        <v>1051828.3</v>
      </c>
      <c r="I197" s="12">
        <v>1051828.3</v>
      </c>
      <c r="J197" s="12"/>
      <c r="K197" s="12">
        <f t="shared" si="15"/>
        <v>1051828.3</v>
      </c>
      <c r="L197" s="231">
        <v>0.5</v>
      </c>
      <c r="M197" s="12">
        <v>525914.15</v>
      </c>
      <c r="N197" s="253">
        <v>441311.4447068628</v>
      </c>
      <c r="O197" s="231">
        <f t="shared" si="16"/>
        <v>0.41956604961747346</v>
      </c>
    </row>
    <row r="198" spans="1:15" ht="27.75" customHeight="1">
      <c r="A198" s="6" t="s">
        <v>491</v>
      </c>
      <c r="B198" s="75">
        <v>38552</v>
      </c>
      <c r="C198" s="7" t="s">
        <v>496</v>
      </c>
      <c r="D198" s="8" t="s">
        <v>493</v>
      </c>
      <c r="E198" s="2" t="s">
        <v>497</v>
      </c>
      <c r="F198" s="2" t="s">
        <v>498</v>
      </c>
      <c r="G198" s="12">
        <v>110800.52</v>
      </c>
      <c r="H198" s="12">
        <v>110800.52</v>
      </c>
      <c r="I198" s="12">
        <v>110800.52</v>
      </c>
      <c r="J198" s="12"/>
      <c r="K198" s="12">
        <f t="shared" si="15"/>
        <v>110800.52</v>
      </c>
      <c r="L198" s="231">
        <v>0.3</v>
      </c>
      <c r="M198" s="12">
        <v>33240.16</v>
      </c>
      <c r="N198" s="253">
        <v>27892.88523970552</v>
      </c>
      <c r="O198" s="231">
        <f t="shared" si="16"/>
        <v>0.25173966006391957</v>
      </c>
    </row>
    <row r="199" spans="1:15" ht="27.75" customHeight="1">
      <c r="A199" s="6" t="s">
        <v>450</v>
      </c>
      <c r="B199" s="75">
        <v>38554</v>
      </c>
      <c r="C199" s="7" t="s">
        <v>462</v>
      </c>
      <c r="D199" s="8" t="s">
        <v>463</v>
      </c>
      <c r="E199" s="2" t="s">
        <v>499</v>
      </c>
      <c r="F199" s="2" t="s">
        <v>500</v>
      </c>
      <c r="G199" s="12">
        <v>161525</v>
      </c>
      <c r="H199" s="12">
        <v>161525</v>
      </c>
      <c r="I199" s="12">
        <v>161525</v>
      </c>
      <c r="J199" s="12"/>
      <c r="K199" s="12">
        <f t="shared" si="15"/>
        <v>161525</v>
      </c>
      <c r="L199" s="231">
        <v>0.4</v>
      </c>
      <c r="M199" s="12">
        <v>64610</v>
      </c>
      <c r="N199" s="253">
        <v>54216.32493156992</v>
      </c>
      <c r="O199" s="231">
        <f t="shared" si="16"/>
        <v>0.3356528396939788</v>
      </c>
    </row>
    <row r="200" spans="1:15" ht="27.75" customHeight="1">
      <c r="A200" s="6" t="s">
        <v>457</v>
      </c>
      <c r="B200" s="75">
        <v>38554</v>
      </c>
      <c r="C200" s="7" t="s">
        <v>501</v>
      </c>
      <c r="D200" s="8" t="s">
        <v>459</v>
      </c>
      <c r="E200" s="2" t="s">
        <v>502</v>
      </c>
      <c r="F200" s="2" t="s">
        <v>503</v>
      </c>
      <c r="G200" s="12">
        <v>60027.65</v>
      </c>
      <c r="H200" s="12">
        <v>60027.65</v>
      </c>
      <c r="I200" s="12">
        <v>60027.65</v>
      </c>
      <c r="J200" s="12"/>
      <c r="K200" s="12">
        <f t="shared" si="15"/>
        <v>60027.65</v>
      </c>
      <c r="L200" s="231">
        <v>0.45</v>
      </c>
      <c r="M200" s="12">
        <v>27012.44</v>
      </c>
      <c r="N200" s="253">
        <v>22667.005482658053</v>
      </c>
      <c r="O200" s="231">
        <f t="shared" si="16"/>
        <v>0.3776094097079938</v>
      </c>
    </row>
    <row r="201" spans="1:15" ht="27.75" customHeight="1">
      <c r="A201" s="6" t="s">
        <v>478</v>
      </c>
      <c r="B201" s="75">
        <v>38562</v>
      </c>
      <c r="C201" s="7" t="s">
        <v>504</v>
      </c>
      <c r="D201" s="8" t="s">
        <v>480</v>
      </c>
      <c r="E201" s="2" t="s">
        <v>505</v>
      </c>
      <c r="F201" s="2" t="s">
        <v>506</v>
      </c>
      <c r="G201" s="12">
        <v>78275.01</v>
      </c>
      <c r="H201" s="12">
        <v>78275.01</v>
      </c>
      <c r="I201" s="12">
        <v>78275.01</v>
      </c>
      <c r="J201" s="12"/>
      <c r="K201" s="12">
        <f t="shared" si="15"/>
        <v>78275.01</v>
      </c>
      <c r="L201" s="231">
        <v>0.4</v>
      </c>
      <c r="M201" s="12">
        <v>31310</v>
      </c>
      <c r="N201" s="253">
        <v>26273.226027046192</v>
      </c>
      <c r="O201" s="231">
        <f t="shared" si="16"/>
        <v>0.3356527968127528</v>
      </c>
    </row>
    <row r="202" spans="1:15" ht="27.75" customHeight="1">
      <c r="A202" s="6" t="s">
        <v>478</v>
      </c>
      <c r="B202" s="75">
        <v>38569</v>
      </c>
      <c r="C202" s="7" t="s">
        <v>507</v>
      </c>
      <c r="D202" s="8" t="s">
        <v>480</v>
      </c>
      <c r="E202" s="2" t="s">
        <v>508</v>
      </c>
      <c r="F202" s="2" t="s">
        <v>509</v>
      </c>
      <c r="G202" s="12">
        <v>1253715.95</v>
      </c>
      <c r="H202" s="12">
        <v>1253715.95</v>
      </c>
      <c r="I202" s="12">
        <v>1205445.48</v>
      </c>
      <c r="J202" s="12"/>
      <c r="K202" s="12">
        <f t="shared" si="15"/>
        <v>1205445.48</v>
      </c>
      <c r="L202" s="231">
        <v>0.3</v>
      </c>
      <c r="M202" s="12">
        <v>361633.64</v>
      </c>
      <c r="N202" s="253">
        <v>303458.3954871751</v>
      </c>
      <c r="O202" s="231">
        <f t="shared" si="16"/>
        <v>0.25173962698601277</v>
      </c>
    </row>
    <row r="203" spans="1:15" ht="27.75" customHeight="1">
      <c r="A203" s="6" t="s">
        <v>457</v>
      </c>
      <c r="B203" s="75">
        <v>38593</v>
      </c>
      <c r="C203" s="7" t="s">
        <v>483</v>
      </c>
      <c r="D203" s="8" t="s">
        <v>459</v>
      </c>
      <c r="E203" s="2" t="s">
        <v>510</v>
      </c>
      <c r="F203" s="2" t="s">
        <v>511</v>
      </c>
      <c r="G203" s="12">
        <v>75219.86</v>
      </c>
      <c r="H203" s="12">
        <v>75219.86</v>
      </c>
      <c r="I203" s="12">
        <v>75219.86</v>
      </c>
      <c r="J203" s="12"/>
      <c r="K203" s="12">
        <f t="shared" si="15"/>
        <v>75219.86</v>
      </c>
      <c r="L203" s="231">
        <v>0.4</v>
      </c>
      <c r="M203" s="12">
        <v>30087.94</v>
      </c>
      <c r="N203" s="253">
        <v>25247.75625385513</v>
      </c>
      <c r="O203" s="231">
        <f t="shared" si="16"/>
        <v>0.33565279507107737</v>
      </c>
    </row>
    <row r="204" spans="1:15" ht="27.75" customHeight="1">
      <c r="A204" s="6" t="s">
        <v>457</v>
      </c>
      <c r="B204" s="75">
        <v>38593</v>
      </c>
      <c r="C204" s="7" t="s">
        <v>483</v>
      </c>
      <c r="D204" s="8" t="s">
        <v>459</v>
      </c>
      <c r="E204" s="2" t="s">
        <v>512</v>
      </c>
      <c r="F204" s="2" t="s">
        <v>513</v>
      </c>
      <c r="G204" s="12">
        <v>17777.54</v>
      </c>
      <c r="H204" s="12">
        <v>17777.54</v>
      </c>
      <c r="I204" s="12">
        <v>17570.83</v>
      </c>
      <c r="J204" s="12"/>
      <c r="K204" s="12">
        <f t="shared" si="15"/>
        <v>17570.83</v>
      </c>
      <c r="L204" s="231">
        <v>0.35</v>
      </c>
      <c r="M204" s="12">
        <v>6149.79</v>
      </c>
      <c r="N204" s="253">
        <v>5160.4861925540845</v>
      </c>
      <c r="O204" s="231">
        <f t="shared" si="16"/>
        <v>0.2936962108536753</v>
      </c>
    </row>
    <row r="205" spans="1:15" ht="27.75" customHeight="1">
      <c r="A205" s="6" t="s">
        <v>457</v>
      </c>
      <c r="B205" s="75">
        <v>38596</v>
      </c>
      <c r="C205" s="7" t="s">
        <v>514</v>
      </c>
      <c r="D205" s="8" t="s">
        <v>459</v>
      </c>
      <c r="E205" s="2" t="s">
        <v>515</v>
      </c>
      <c r="F205" s="2" t="s">
        <v>516</v>
      </c>
      <c r="G205" s="12">
        <v>127690.94</v>
      </c>
      <c r="H205" s="12">
        <v>127690.94</v>
      </c>
      <c r="I205" s="12">
        <v>127690.94</v>
      </c>
      <c r="J205" s="12"/>
      <c r="K205" s="12">
        <f t="shared" si="15"/>
        <v>127690.94</v>
      </c>
      <c r="L205" s="231">
        <v>0.35</v>
      </c>
      <c r="M205" s="12">
        <v>44691.83</v>
      </c>
      <c r="N205" s="253">
        <v>37502.34912655138</v>
      </c>
      <c r="O205" s="231">
        <f t="shared" si="16"/>
        <v>0.2936962413038183</v>
      </c>
    </row>
    <row r="206" spans="1:15" ht="27.75" customHeight="1">
      <c r="A206" s="6" t="s">
        <v>452</v>
      </c>
      <c r="B206" s="75">
        <v>38601</v>
      </c>
      <c r="C206" s="7" t="s">
        <v>517</v>
      </c>
      <c r="D206" s="8" t="s">
        <v>454</v>
      </c>
      <c r="E206" s="7" t="s">
        <v>518</v>
      </c>
      <c r="F206" s="2" t="s">
        <v>519</v>
      </c>
      <c r="G206" s="12">
        <v>127784.94</v>
      </c>
      <c r="H206" s="12">
        <v>127784.94</v>
      </c>
      <c r="I206" s="12">
        <v>126775.14</v>
      </c>
      <c r="J206" s="12"/>
      <c r="K206" s="12">
        <f t="shared" si="15"/>
        <v>126775.14</v>
      </c>
      <c r="L206" s="231">
        <v>0.35</v>
      </c>
      <c r="M206" s="12">
        <v>44371.3</v>
      </c>
      <c r="N206" s="253">
        <v>37233.382114783606</v>
      </c>
      <c r="O206" s="231">
        <f t="shared" si="16"/>
        <v>0.2936962413512902</v>
      </c>
    </row>
    <row r="207" spans="1:15" ht="27.75" customHeight="1">
      <c r="A207" s="6" t="s">
        <v>452</v>
      </c>
      <c r="B207" s="75">
        <v>38602</v>
      </c>
      <c r="C207" s="68" t="s">
        <v>489</v>
      </c>
      <c r="D207" s="8" t="s">
        <v>467</v>
      </c>
      <c r="E207" s="2" t="s">
        <v>520</v>
      </c>
      <c r="F207" s="2" t="s">
        <v>521</v>
      </c>
      <c r="G207" s="12">
        <v>149181.18</v>
      </c>
      <c r="H207" s="12">
        <v>149181.18</v>
      </c>
      <c r="I207" s="12">
        <v>133640.88</v>
      </c>
      <c r="J207" s="12">
        <v>77468.53</v>
      </c>
      <c r="K207" s="12">
        <f t="shared" si="15"/>
        <v>56172.350000000006</v>
      </c>
      <c r="L207" s="231">
        <v>0.3</v>
      </c>
      <c r="M207" s="12">
        <v>16851.7</v>
      </c>
      <c r="N207" s="253">
        <v>14140.802396677556</v>
      </c>
      <c r="O207" s="231">
        <f t="shared" si="16"/>
        <v>0.2517395550778551</v>
      </c>
    </row>
    <row r="208" spans="1:15" ht="27.75" customHeight="1">
      <c r="A208" s="6" t="s">
        <v>491</v>
      </c>
      <c r="B208" s="75">
        <v>38603</v>
      </c>
      <c r="C208" s="7" t="s">
        <v>522</v>
      </c>
      <c r="D208" s="8" t="s">
        <v>493</v>
      </c>
      <c r="E208" s="2" t="s">
        <v>523</v>
      </c>
      <c r="F208" s="2" t="s">
        <v>524</v>
      </c>
      <c r="G208" s="12">
        <v>406408.79</v>
      </c>
      <c r="H208" s="12">
        <v>406408.79</v>
      </c>
      <c r="I208" s="12">
        <v>355190.27</v>
      </c>
      <c r="J208" s="12">
        <v>50000</v>
      </c>
      <c r="K208" s="12">
        <f t="shared" si="15"/>
        <v>305190.27</v>
      </c>
      <c r="L208" s="231">
        <v>0.4</v>
      </c>
      <c r="M208" s="12">
        <v>122076.11</v>
      </c>
      <c r="N208" s="253">
        <v>102437.98245073631</v>
      </c>
      <c r="O208" s="231">
        <f t="shared" si="16"/>
        <v>0.33565284519305383</v>
      </c>
    </row>
    <row r="209" spans="1:15" ht="27.75" customHeight="1">
      <c r="A209" s="6" t="s">
        <v>491</v>
      </c>
      <c r="B209" s="75">
        <v>38610</v>
      </c>
      <c r="C209" s="7" t="s">
        <v>496</v>
      </c>
      <c r="D209" s="8" t="s">
        <v>493</v>
      </c>
      <c r="E209" s="2" t="s">
        <v>525</v>
      </c>
      <c r="F209" s="2" t="s">
        <v>526</v>
      </c>
      <c r="G209" s="12">
        <v>46989.57</v>
      </c>
      <c r="H209" s="12">
        <v>46989.57</v>
      </c>
      <c r="I209" s="12">
        <v>46989.57</v>
      </c>
      <c r="J209" s="12"/>
      <c r="K209" s="12">
        <f t="shared" si="15"/>
        <v>46989.57</v>
      </c>
      <c r="L209" s="231">
        <v>0.3</v>
      </c>
      <c r="M209" s="12">
        <v>14096.87</v>
      </c>
      <c r="N209" s="253">
        <v>11829.136115742149</v>
      </c>
      <c r="O209" s="231">
        <f t="shared" si="16"/>
        <v>0.25173961191264677</v>
      </c>
    </row>
    <row r="210" spans="1:15" ht="27.75" customHeight="1">
      <c r="A210" s="6" t="s">
        <v>457</v>
      </c>
      <c r="B210" s="75">
        <v>38610</v>
      </c>
      <c r="C210" s="7" t="s">
        <v>527</v>
      </c>
      <c r="D210" s="8" t="s">
        <v>459</v>
      </c>
      <c r="E210" s="2" t="s">
        <v>528</v>
      </c>
      <c r="F210" s="2" t="s">
        <v>529</v>
      </c>
      <c r="G210" s="12">
        <v>56764.89</v>
      </c>
      <c r="H210" s="12">
        <v>56764.89</v>
      </c>
      <c r="I210" s="12">
        <v>56764.89</v>
      </c>
      <c r="J210" s="12"/>
      <c r="K210" s="12">
        <f t="shared" si="15"/>
        <v>56764.89</v>
      </c>
      <c r="L210" s="231">
        <v>0.35</v>
      </c>
      <c r="M210" s="12">
        <v>19867.71</v>
      </c>
      <c r="N210" s="253">
        <v>16671.633199291147</v>
      </c>
      <c r="O210" s="231">
        <f t="shared" si="16"/>
        <v>0.2936962125583463</v>
      </c>
    </row>
    <row r="211" spans="1:15" ht="27.75" customHeight="1">
      <c r="A211" s="6" t="s">
        <v>452</v>
      </c>
      <c r="B211" s="75">
        <v>38618</v>
      </c>
      <c r="C211" s="7" t="s">
        <v>530</v>
      </c>
      <c r="D211" s="8" t="s">
        <v>454</v>
      </c>
      <c r="E211" s="2" t="s">
        <v>531</v>
      </c>
      <c r="F211" s="2" t="s">
        <v>532</v>
      </c>
      <c r="G211" s="12">
        <v>1346845.67</v>
      </c>
      <c r="H211" s="12">
        <v>1346845.67</v>
      </c>
      <c r="I211" s="12">
        <v>1255899.1</v>
      </c>
      <c r="J211" s="12"/>
      <c r="K211" s="12">
        <f t="shared" si="15"/>
        <v>1255899.1</v>
      </c>
      <c r="L211" s="231">
        <v>0.45</v>
      </c>
      <c r="M211" s="12">
        <v>565154.6</v>
      </c>
      <c r="N211" s="253">
        <v>474239.36589028675</v>
      </c>
      <c r="O211" s="231">
        <f t="shared" si="16"/>
        <v>0.3776094479964885</v>
      </c>
    </row>
    <row r="212" spans="1:15" ht="27.75" customHeight="1">
      <c r="A212" s="6" t="s">
        <v>457</v>
      </c>
      <c r="B212" s="75">
        <v>38624</v>
      </c>
      <c r="C212" s="7" t="s">
        <v>483</v>
      </c>
      <c r="D212" s="8" t="s">
        <v>459</v>
      </c>
      <c r="E212" s="2" t="s">
        <v>533</v>
      </c>
      <c r="F212" s="2" t="s">
        <v>534</v>
      </c>
      <c r="G212" s="12">
        <v>3399</v>
      </c>
      <c r="H212" s="12">
        <v>3399</v>
      </c>
      <c r="I212" s="12">
        <v>3399</v>
      </c>
      <c r="J212" s="12"/>
      <c r="K212" s="12">
        <f t="shared" si="15"/>
        <v>3399</v>
      </c>
      <c r="L212" s="231">
        <v>0.5</v>
      </c>
      <c r="M212" s="12">
        <v>1699.5</v>
      </c>
      <c r="N212" s="253">
        <v>1426.1050026497924</v>
      </c>
      <c r="O212" s="231">
        <f t="shared" si="16"/>
        <v>0.41956604961747346</v>
      </c>
    </row>
    <row r="213" spans="1:15" ht="27.75" customHeight="1">
      <c r="A213" s="6" t="s">
        <v>452</v>
      </c>
      <c r="B213" s="75">
        <v>38630</v>
      </c>
      <c r="C213" s="7" t="s">
        <v>535</v>
      </c>
      <c r="D213" s="8" t="s">
        <v>454</v>
      </c>
      <c r="E213" s="2" t="s">
        <v>536</v>
      </c>
      <c r="F213" s="2" t="s">
        <v>537</v>
      </c>
      <c r="G213" s="12">
        <v>46744.14</v>
      </c>
      <c r="H213" s="12">
        <v>46744.14</v>
      </c>
      <c r="I213" s="12">
        <v>46744.14</v>
      </c>
      <c r="J213" s="12"/>
      <c r="K213" s="12">
        <f t="shared" si="15"/>
        <v>46744.14</v>
      </c>
      <c r="L213" s="231">
        <v>0.3</v>
      </c>
      <c r="M213" s="12">
        <v>14023.24</v>
      </c>
      <c r="N213" s="253">
        <v>11767.350819275478</v>
      </c>
      <c r="O213" s="231">
        <f t="shared" si="16"/>
        <v>0.2517395938672843</v>
      </c>
    </row>
    <row r="214" spans="1:15" ht="27.75" customHeight="1">
      <c r="A214" s="6" t="s">
        <v>478</v>
      </c>
      <c r="B214" s="75">
        <v>38635</v>
      </c>
      <c r="C214" s="7" t="s">
        <v>538</v>
      </c>
      <c r="D214" s="8" t="s">
        <v>480</v>
      </c>
      <c r="E214" s="2" t="s">
        <v>539</v>
      </c>
      <c r="F214" s="2" t="s">
        <v>540</v>
      </c>
      <c r="G214" s="12">
        <v>228333.41</v>
      </c>
      <c r="H214" s="12">
        <v>228333.41</v>
      </c>
      <c r="I214" s="12">
        <v>228333.41</v>
      </c>
      <c r="J214" s="12"/>
      <c r="K214" s="12">
        <f t="shared" si="15"/>
        <v>228333.41</v>
      </c>
      <c r="L214" s="231">
        <v>0.4</v>
      </c>
      <c r="M214" s="12">
        <v>91333.36</v>
      </c>
      <c r="N214" s="253">
        <v>76640.75410698114</v>
      </c>
      <c r="O214" s="231">
        <f t="shared" si="16"/>
        <v>0.3356528249938594</v>
      </c>
    </row>
    <row r="215" spans="1:15" ht="27.75" customHeight="1">
      <c r="A215" s="6" t="s">
        <v>478</v>
      </c>
      <c r="B215" s="75">
        <v>38636</v>
      </c>
      <c r="C215" s="7" t="s">
        <v>507</v>
      </c>
      <c r="D215" s="8" t="s">
        <v>480</v>
      </c>
      <c r="E215" s="2" t="s">
        <v>541</v>
      </c>
      <c r="F215" s="2" t="s">
        <v>542</v>
      </c>
      <c r="G215" s="12">
        <v>3459126.66</v>
      </c>
      <c r="H215" s="12">
        <v>3459126.66</v>
      </c>
      <c r="I215" s="12">
        <v>3171188.62</v>
      </c>
      <c r="J215" s="12"/>
      <c r="K215" s="12">
        <f t="shared" si="15"/>
        <v>3171188.62</v>
      </c>
      <c r="L215" s="231">
        <v>0.3</v>
      </c>
      <c r="M215" s="12">
        <v>951356.59</v>
      </c>
      <c r="N215" s="253">
        <v>798313.8524877008</v>
      </c>
      <c r="O215" s="231">
        <f t="shared" si="16"/>
        <v>0.251739630828929</v>
      </c>
    </row>
    <row r="216" spans="1:15" ht="27.75" customHeight="1">
      <c r="A216" s="6" t="s">
        <v>452</v>
      </c>
      <c r="B216" s="75">
        <v>38639</v>
      </c>
      <c r="C216" s="7" t="s">
        <v>453</v>
      </c>
      <c r="D216" s="8" t="s">
        <v>454</v>
      </c>
      <c r="E216" s="2" t="s">
        <v>543</v>
      </c>
      <c r="F216" s="2" t="s">
        <v>544</v>
      </c>
      <c r="G216" s="12">
        <v>489097.56</v>
      </c>
      <c r="H216" s="12">
        <v>489097.56</v>
      </c>
      <c r="I216" s="12">
        <v>391793.51</v>
      </c>
      <c r="J216" s="12"/>
      <c r="K216" s="12">
        <f t="shared" si="15"/>
        <v>391793.51</v>
      </c>
      <c r="L216" s="231">
        <v>0.28</v>
      </c>
      <c r="M216" s="12">
        <v>109702.18</v>
      </c>
      <c r="N216" s="253">
        <v>92054.62059405001</v>
      </c>
      <c r="O216" s="231">
        <f t="shared" si="16"/>
        <v>0.23495698178882546</v>
      </c>
    </row>
    <row r="217" spans="1:15" ht="27.75" customHeight="1">
      <c r="A217" s="6" t="s">
        <v>452</v>
      </c>
      <c r="B217" s="75">
        <v>38639</v>
      </c>
      <c r="C217" s="7" t="s">
        <v>453</v>
      </c>
      <c r="D217" s="8" t="s">
        <v>454</v>
      </c>
      <c r="E217" s="2" t="s">
        <v>543</v>
      </c>
      <c r="F217" s="2" t="s">
        <v>544</v>
      </c>
      <c r="G217" s="12">
        <v>69378.69</v>
      </c>
      <c r="H217" s="12">
        <v>69378.69</v>
      </c>
      <c r="I217" s="12">
        <v>69378.69</v>
      </c>
      <c r="J217" s="12"/>
      <c r="K217" s="12">
        <f t="shared" si="15"/>
        <v>69378.69</v>
      </c>
      <c r="L217" s="231">
        <v>0.5</v>
      </c>
      <c r="M217" s="12">
        <v>34689.35</v>
      </c>
      <c r="N217" s="253">
        <v>29108.947086595806</v>
      </c>
      <c r="O217" s="231">
        <f t="shared" si="16"/>
        <v>0.419566110092246</v>
      </c>
    </row>
    <row r="218" spans="1:15" ht="27.75" customHeight="1">
      <c r="A218" s="6" t="s">
        <v>452</v>
      </c>
      <c r="B218" s="75">
        <v>38642</v>
      </c>
      <c r="C218" s="7" t="s">
        <v>545</v>
      </c>
      <c r="D218" s="8" t="s">
        <v>454</v>
      </c>
      <c r="E218" s="2" t="s">
        <v>546</v>
      </c>
      <c r="F218" s="2" t="s">
        <v>547</v>
      </c>
      <c r="G218" s="89">
        <v>58802.29</v>
      </c>
      <c r="H218" s="89">
        <v>58802.29</v>
      </c>
      <c r="I218" s="12">
        <v>58802.29</v>
      </c>
      <c r="J218" s="12"/>
      <c r="K218" s="12">
        <f t="shared" si="15"/>
        <v>58802.29</v>
      </c>
      <c r="L218" s="231">
        <v>0.3</v>
      </c>
      <c r="M218" s="12">
        <v>17640.69</v>
      </c>
      <c r="N218" s="253">
        <v>14802.869231652936</v>
      </c>
      <c r="O218" s="231">
        <f t="shared" si="16"/>
        <v>0.25173967258167895</v>
      </c>
    </row>
    <row r="219" spans="1:15" ht="27.75" customHeight="1">
      <c r="A219" s="6" t="s">
        <v>457</v>
      </c>
      <c r="B219" s="75">
        <v>38643</v>
      </c>
      <c r="C219" s="7" t="s">
        <v>548</v>
      </c>
      <c r="D219" s="8" t="s">
        <v>459</v>
      </c>
      <c r="E219" s="2" t="s">
        <v>549</v>
      </c>
      <c r="F219" s="2" t="s">
        <v>550</v>
      </c>
      <c r="G219" s="12">
        <v>98567.95</v>
      </c>
      <c r="H219" s="12">
        <v>98567.95</v>
      </c>
      <c r="I219" s="12">
        <v>88141.24</v>
      </c>
      <c r="J219" s="12"/>
      <c r="K219" s="12">
        <f t="shared" si="15"/>
        <v>88141.24</v>
      </c>
      <c r="L219" s="231">
        <v>0.4</v>
      </c>
      <c r="M219" s="12">
        <v>35256.5</v>
      </c>
      <c r="N219" s="253">
        <v>29584.86085667691</v>
      </c>
      <c r="O219" s="231">
        <f t="shared" si="16"/>
        <v>0.33565287777522657</v>
      </c>
    </row>
    <row r="220" spans="1:15" ht="27.75" customHeight="1">
      <c r="A220" s="6" t="s">
        <v>457</v>
      </c>
      <c r="B220" s="75">
        <v>38643</v>
      </c>
      <c r="C220" s="7" t="s">
        <v>483</v>
      </c>
      <c r="D220" s="8" t="s">
        <v>459</v>
      </c>
      <c r="E220" s="2" t="s">
        <v>551</v>
      </c>
      <c r="F220" s="2" t="s">
        <v>552</v>
      </c>
      <c r="G220" s="12">
        <v>183709.88</v>
      </c>
      <c r="H220" s="12">
        <v>183709.88</v>
      </c>
      <c r="I220" s="12">
        <v>183709.88</v>
      </c>
      <c r="J220" s="12"/>
      <c r="K220" s="12">
        <f t="shared" si="15"/>
        <v>183709.88</v>
      </c>
      <c r="L220" s="231">
        <v>0.35</v>
      </c>
      <c r="M220" s="12">
        <v>64298.46</v>
      </c>
      <c r="N220" s="253">
        <v>53954.90171737427</v>
      </c>
      <c r="O220" s="231">
        <f t="shared" si="16"/>
        <v>0.29369624386763665</v>
      </c>
    </row>
    <row r="221" spans="1:15" ht="27.75" customHeight="1">
      <c r="A221" s="6" t="s">
        <v>457</v>
      </c>
      <c r="B221" s="75">
        <v>38643</v>
      </c>
      <c r="C221" s="7" t="s">
        <v>483</v>
      </c>
      <c r="D221" s="8" t="s">
        <v>459</v>
      </c>
      <c r="E221" s="2" t="s">
        <v>484</v>
      </c>
      <c r="F221" s="2" t="s">
        <v>553</v>
      </c>
      <c r="G221" s="12">
        <v>239953.76</v>
      </c>
      <c r="H221" s="12">
        <v>239953.76</v>
      </c>
      <c r="I221" s="12">
        <v>239953.76</v>
      </c>
      <c r="J221" s="12"/>
      <c r="K221" s="12">
        <f t="shared" si="15"/>
        <v>239953.76</v>
      </c>
      <c r="L221" s="231">
        <v>0.4</v>
      </c>
      <c r="M221" s="12">
        <v>95981.5</v>
      </c>
      <c r="N221" s="253">
        <v>80541.15758271907</v>
      </c>
      <c r="O221" s="231">
        <f t="shared" si="16"/>
        <v>0.3356528257057487</v>
      </c>
    </row>
    <row r="222" spans="1:15" ht="27.75" customHeight="1">
      <c r="A222" s="6" t="s">
        <v>452</v>
      </c>
      <c r="B222" s="75">
        <v>38653</v>
      </c>
      <c r="C222" s="7" t="s">
        <v>871</v>
      </c>
      <c r="D222" s="8" t="s">
        <v>454</v>
      </c>
      <c r="E222" s="2" t="s">
        <v>872</v>
      </c>
      <c r="F222" s="2" t="s">
        <v>873</v>
      </c>
      <c r="G222" s="12">
        <v>164697.86</v>
      </c>
      <c r="H222" s="12">
        <v>164697.86</v>
      </c>
      <c r="I222" s="12">
        <v>144134.42</v>
      </c>
      <c r="J222" s="12"/>
      <c r="K222" s="12">
        <f t="shared" si="15"/>
        <v>144134.42</v>
      </c>
      <c r="L222" s="231">
        <v>0.3</v>
      </c>
      <c r="M222" s="12">
        <v>43240.33</v>
      </c>
      <c r="N222" s="253">
        <v>36284.348884511855</v>
      </c>
      <c r="O222" s="231">
        <f t="shared" si="16"/>
        <v>0.25173965305797086</v>
      </c>
    </row>
    <row r="223" spans="1:15" ht="27.75" customHeight="1">
      <c r="A223" s="6" t="s">
        <v>457</v>
      </c>
      <c r="B223" s="75">
        <v>38658</v>
      </c>
      <c r="C223" s="7" t="s">
        <v>874</v>
      </c>
      <c r="D223" s="8" t="s">
        <v>459</v>
      </c>
      <c r="E223" s="2" t="s">
        <v>875</v>
      </c>
      <c r="F223" s="2" t="s">
        <v>876</v>
      </c>
      <c r="G223" s="12">
        <v>93873.46</v>
      </c>
      <c r="H223" s="12">
        <v>93873.46</v>
      </c>
      <c r="I223" s="12">
        <v>93873.46</v>
      </c>
      <c r="J223" s="12">
        <v>24296.66</v>
      </c>
      <c r="K223" s="12">
        <f t="shared" si="15"/>
        <v>69576.8</v>
      </c>
      <c r="L223" s="231">
        <v>0.45</v>
      </c>
      <c r="M223" s="12">
        <v>31309.56</v>
      </c>
      <c r="N223" s="253">
        <v>26272.85680892253</v>
      </c>
      <c r="O223" s="231">
        <f t="shared" si="16"/>
        <v>0.37760944465572616</v>
      </c>
    </row>
    <row r="224" spans="6:15" ht="27.75" customHeight="1">
      <c r="F224" s="99" t="s">
        <v>363</v>
      </c>
      <c r="G224" s="103">
        <f>SUM(G185:G223)</f>
        <v>12921267.370000001</v>
      </c>
      <c r="H224" s="103">
        <f>SUM(H185:H223)</f>
        <v>12921267.370000001</v>
      </c>
      <c r="I224" s="103">
        <f>SUM(I185:I223)</f>
        <v>12175397.81</v>
      </c>
      <c r="J224" s="103">
        <f>SUM(J185:J223)</f>
        <v>229233.72</v>
      </c>
      <c r="K224" s="103">
        <f>SUM(K185:K223)</f>
        <v>11946164.09</v>
      </c>
      <c r="L224" s="232">
        <f>M224/K224</f>
        <v>0.3662535402190345</v>
      </c>
      <c r="M224" s="103">
        <f>SUM(M185:M223)</f>
        <v>4375324.890000001</v>
      </c>
      <c r="N224" s="254">
        <f>SUM(N185:N223)</f>
        <v>3671475.559780612</v>
      </c>
      <c r="O224" s="231">
        <f t="shared" si="16"/>
        <v>0.3073351020562293</v>
      </c>
    </row>
    <row r="225" spans="1:15" ht="12.75">
      <c r="A225" s="302" t="s">
        <v>326</v>
      </c>
      <c r="B225" s="303"/>
      <c r="C225" s="101"/>
      <c r="D225" s="101"/>
      <c r="E225" s="101"/>
      <c r="F225" s="101"/>
      <c r="G225" s="123"/>
      <c r="H225" s="123"/>
      <c r="I225" s="123"/>
      <c r="J225" s="101"/>
      <c r="K225" s="101"/>
      <c r="L225" s="229"/>
      <c r="M225" s="101"/>
      <c r="O225" s="229"/>
    </row>
    <row r="226" spans="1:15" ht="72" customHeight="1">
      <c r="A226" s="61" t="s">
        <v>306</v>
      </c>
      <c r="B226" s="127" t="s">
        <v>327</v>
      </c>
      <c r="C226" s="61" t="s">
        <v>311</v>
      </c>
      <c r="D226" s="61" t="s">
        <v>312</v>
      </c>
      <c r="E226" s="61" t="s">
        <v>328</v>
      </c>
      <c r="F226" s="61" t="s">
        <v>329</v>
      </c>
      <c r="G226" s="61" t="s">
        <v>330</v>
      </c>
      <c r="H226" s="61" t="s">
        <v>331</v>
      </c>
      <c r="I226" s="61" t="s">
        <v>332</v>
      </c>
      <c r="J226" s="61" t="s">
        <v>333</v>
      </c>
      <c r="K226" s="61" t="s">
        <v>354</v>
      </c>
      <c r="L226" s="230" t="s">
        <v>353</v>
      </c>
      <c r="M226" s="61" t="s">
        <v>355</v>
      </c>
      <c r="N226" s="252" t="s">
        <v>869</v>
      </c>
      <c r="O226" s="264" t="s">
        <v>870</v>
      </c>
    </row>
    <row r="227" spans="1:15" ht="27.75" customHeight="1">
      <c r="A227" s="6" t="s">
        <v>585</v>
      </c>
      <c r="B227" s="75">
        <v>37391</v>
      </c>
      <c r="C227" s="7" t="s">
        <v>586</v>
      </c>
      <c r="D227" s="8" t="s">
        <v>587</v>
      </c>
      <c r="E227" s="2" t="s">
        <v>588</v>
      </c>
      <c r="F227" s="2" t="s">
        <v>589</v>
      </c>
      <c r="G227" s="12">
        <v>99272.99</v>
      </c>
      <c r="H227" s="12">
        <v>99272.99</v>
      </c>
      <c r="I227" s="12">
        <v>99272.99</v>
      </c>
      <c r="J227" s="12"/>
      <c r="K227" s="12">
        <f>I227-J227</f>
        <v>99272.99</v>
      </c>
      <c r="L227" s="231">
        <v>0.5</v>
      </c>
      <c r="M227" s="12">
        <f>K227*L227</f>
        <v>49636.495</v>
      </c>
      <c r="N227" s="253">
        <v>41651.57624801495</v>
      </c>
      <c r="O227" s="231">
        <f aca="true" t="shared" si="17" ref="O227:O249">N227/K227</f>
        <v>0.41956604961747346</v>
      </c>
    </row>
    <row r="228" spans="1:15" ht="27.75" customHeight="1">
      <c r="A228" s="6" t="s">
        <v>585</v>
      </c>
      <c r="B228" s="75">
        <v>38568</v>
      </c>
      <c r="C228" s="7" t="s">
        <v>590</v>
      </c>
      <c r="D228" s="8" t="s">
        <v>587</v>
      </c>
      <c r="E228" s="2" t="s">
        <v>591</v>
      </c>
      <c r="F228" s="2" t="s">
        <v>592</v>
      </c>
      <c r="G228" s="12">
        <v>11520.9</v>
      </c>
      <c r="H228" s="12">
        <v>11520.9</v>
      </c>
      <c r="I228" s="12">
        <v>11520.9</v>
      </c>
      <c r="J228" s="12"/>
      <c r="K228" s="12">
        <f>I228-J228</f>
        <v>11520.9</v>
      </c>
      <c r="L228" s="231">
        <v>0.4</v>
      </c>
      <c r="M228" s="12">
        <f>K228*L228</f>
        <v>4608.36</v>
      </c>
      <c r="N228" s="253">
        <v>3867.02280083036</v>
      </c>
      <c r="O228" s="231">
        <f t="shared" si="17"/>
        <v>0.3356528396939788</v>
      </c>
    </row>
    <row r="229" spans="1:15" ht="27.75" customHeight="1">
      <c r="A229" s="6" t="s">
        <v>585</v>
      </c>
      <c r="B229" s="75">
        <v>38574</v>
      </c>
      <c r="C229" s="7" t="s">
        <v>593</v>
      </c>
      <c r="D229" s="8" t="s">
        <v>587</v>
      </c>
      <c r="E229" s="2" t="s">
        <v>594</v>
      </c>
      <c r="F229" s="2" t="s">
        <v>595</v>
      </c>
      <c r="G229" s="12">
        <v>185305.77</v>
      </c>
      <c r="H229" s="12">
        <v>185305.77</v>
      </c>
      <c r="I229" s="12">
        <v>185305.77</v>
      </c>
      <c r="J229" s="12"/>
      <c r="K229" s="12">
        <f>I229-J229</f>
        <v>185305.77</v>
      </c>
      <c r="L229" s="231">
        <v>0.4</v>
      </c>
      <c r="M229" s="12">
        <f>K229*L229</f>
        <v>74122.308</v>
      </c>
      <c r="N229" s="253">
        <v>62198.40791217931</v>
      </c>
      <c r="O229" s="231">
        <f t="shared" si="17"/>
        <v>0.33565283969397885</v>
      </c>
    </row>
    <row r="230" spans="1:15" ht="27.75" customHeight="1">
      <c r="A230" s="6" t="s">
        <v>585</v>
      </c>
      <c r="B230" s="75">
        <v>38582</v>
      </c>
      <c r="C230" s="7" t="s">
        <v>596</v>
      </c>
      <c r="D230" s="8" t="s">
        <v>587</v>
      </c>
      <c r="E230" s="2" t="s">
        <v>597</v>
      </c>
      <c r="F230" s="2" t="s">
        <v>598</v>
      </c>
      <c r="G230" s="12">
        <v>93113.99</v>
      </c>
      <c r="H230" s="12">
        <v>93113.99</v>
      </c>
      <c r="I230" s="12">
        <v>93113.99</v>
      </c>
      <c r="J230" s="12"/>
      <c r="K230" s="12">
        <f aca="true" t="shared" si="18" ref="K230:K247">I230-J230</f>
        <v>93113.99</v>
      </c>
      <c r="L230" s="231">
        <v>0.4</v>
      </c>
      <c r="M230" s="12">
        <f aca="true" t="shared" si="19" ref="M230:M247">K230*L230</f>
        <v>37245.596000000005</v>
      </c>
      <c r="N230" s="253">
        <v>31253.97515873675</v>
      </c>
      <c r="O230" s="231">
        <f t="shared" si="17"/>
        <v>0.33565283969397885</v>
      </c>
    </row>
    <row r="231" spans="1:15" ht="27.75" customHeight="1">
      <c r="A231" s="6" t="s">
        <v>585</v>
      </c>
      <c r="B231" s="75">
        <v>38616</v>
      </c>
      <c r="C231" s="7" t="s">
        <v>599</v>
      </c>
      <c r="D231" s="8" t="s">
        <v>587</v>
      </c>
      <c r="E231" s="2" t="s">
        <v>600</v>
      </c>
      <c r="F231" s="2" t="s">
        <v>601</v>
      </c>
      <c r="G231" s="12">
        <v>242438.16</v>
      </c>
      <c r="H231" s="12">
        <v>242438.16</v>
      </c>
      <c r="I231" s="12">
        <v>242438.16</v>
      </c>
      <c r="J231" s="12"/>
      <c r="K231" s="12">
        <f t="shared" si="18"/>
        <v>242438.16</v>
      </c>
      <c r="L231" s="231">
        <v>0.35</v>
      </c>
      <c r="M231" s="12">
        <f t="shared" si="19"/>
        <v>84853.356</v>
      </c>
      <c r="N231" s="253">
        <v>71203.17474741029</v>
      </c>
      <c r="O231" s="231">
        <f t="shared" si="17"/>
        <v>0.29369623473223144</v>
      </c>
    </row>
    <row r="232" spans="1:15" ht="27.75" customHeight="1">
      <c r="A232" s="6" t="s">
        <v>585</v>
      </c>
      <c r="B232" s="75">
        <v>38616</v>
      </c>
      <c r="C232" s="7" t="s">
        <v>596</v>
      </c>
      <c r="D232" s="8" t="s">
        <v>587</v>
      </c>
      <c r="E232" s="2" t="s">
        <v>602</v>
      </c>
      <c r="F232" s="2" t="s">
        <v>603</v>
      </c>
      <c r="G232" s="12">
        <v>47181.58</v>
      </c>
      <c r="H232" s="12">
        <v>47181.58</v>
      </c>
      <c r="I232" s="12">
        <v>47181.58</v>
      </c>
      <c r="J232" s="12"/>
      <c r="K232" s="12">
        <f t="shared" si="18"/>
        <v>47181.58</v>
      </c>
      <c r="L232" s="231">
        <v>0.3</v>
      </c>
      <c r="M232" s="12">
        <f t="shared" si="19"/>
        <v>14154.474</v>
      </c>
      <c r="N232" s="253">
        <v>11877.473481186476</v>
      </c>
      <c r="O232" s="231">
        <f t="shared" si="17"/>
        <v>0.2517396297704841</v>
      </c>
    </row>
    <row r="233" spans="1:15" ht="27.75" customHeight="1">
      <c r="A233" s="6" t="s">
        <v>585</v>
      </c>
      <c r="B233" s="75">
        <v>38622</v>
      </c>
      <c r="C233" s="7" t="s">
        <v>604</v>
      </c>
      <c r="D233" s="8" t="s">
        <v>605</v>
      </c>
      <c r="E233" s="2" t="s">
        <v>606</v>
      </c>
      <c r="F233" s="2" t="s">
        <v>607</v>
      </c>
      <c r="G233" s="12">
        <v>153583.36</v>
      </c>
      <c r="H233" s="12">
        <v>153583.36</v>
      </c>
      <c r="I233" s="12">
        <v>153583.36</v>
      </c>
      <c r="J233" s="12"/>
      <c r="K233" s="12">
        <f t="shared" si="18"/>
        <v>153583.36</v>
      </c>
      <c r="L233" s="231">
        <v>0.35</v>
      </c>
      <c r="M233" s="12">
        <f t="shared" si="19"/>
        <v>53754.17599999999</v>
      </c>
      <c r="N233" s="253">
        <v>45106.854549524796</v>
      </c>
      <c r="O233" s="231">
        <f t="shared" si="17"/>
        <v>0.2936962347322314</v>
      </c>
    </row>
    <row r="234" spans="1:15" ht="27.75" customHeight="1">
      <c r="A234" s="6" t="s">
        <v>585</v>
      </c>
      <c r="B234" s="75">
        <v>38622</v>
      </c>
      <c r="C234" s="7" t="s">
        <v>604</v>
      </c>
      <c r="D234" s="8" t="s">
        <v>587</v>
      </c>
      <c r="E234" s="2" t="s">
        <v>608</v>
      </c>
      <c r="F234" s="2" t="s">
        <v>609</v>
      </c>
      <c r="G234" s="12">
        <v>140073.74</v>
      </c>
      <c r="H234" s="12">
        <v>140073.74</v>
      </c>
      <c r="I234" s="12">
        <v>140073.74</v>
      </c>
      <c r="J234" s="12"/>
      <c r="K234" s="12">
        <f t="shared" si="18"/>
        <v>140073.74</v>
      </c>
      <c r="L234" s="231">
        <v>0.35</v>
      </c>
      <c r="M234" s="12">
        <f t="shared" si="19"/>
        <v>49025.808999999994</v>
      </c>
      <c r="N234" s="253">
        <v>41139.13002286155</v>
      </c>
      <c r="O234" s="231">
        <f t="shared" si="17"/>
        <v>0.29369623473223144</v>
      </c>
    </row>
    <row r="235" spans="1:15" ht="27.75" customHeight="1">
      <c r="A235" s="6" t="s">
        <v>585</v>
      </c>
      <c r="B235" s="75">
        <v>38630</v>
      </c>
      <c r="C235" s="7" t="s">
        <v>596</v>
      </c>
      <c r="D235" s="8" t="s">
        <v>587</v>
      </c>
      <c r="E235" s="2" t="s">
        <v>610</v>
      </c>
      <c r="F235" s="2" t="s">
        <v>611</v>
      </c>
      <c r="G235" s="12">
        <v>418456.94</v>
      </c>
      <c r="H235" s="12">
        <v>418456.94</v>
      </c>
      <c r="I235" s="12">
        <v>418456.94</v>
      </c>
      <c r="J235" s="12"/>
      <c r="K235" s="12">
        <f t="shared" si="18"/>
        <v>418456.94</v>
      </c>
      <c r="L235" s="231">
        <v>0.35</v>
      </c>
      <c r="M235" s="12">
        <f t="shared" si="19"/>
        <v>146459.929</v>
      </c>
      <c r="N235" s="253">
        <v>122899.2276755713</v>
      </c>
      <c r="O235" s="231">
        <f t="shared" si="17"/>
        <v>0.29369623473223144</v>
      </c>
    </row>
    <row r="236" spans="1:15" ht="27.75" customHeight="1">
      <c r="A236" s="6" t="s">
        <v>585</v>
      </c>
      <c r="B236" s="75">
        <v>38635</v>
      </c>
      <c r="C236" s="7" t="s">
        <v>612</v>
      </c>
      <c r="D236" s="8" t="s">
        <v>587</v>
      </c>
      <c r="E236" s="2" t="s">
        <v>613</v>
      </c>
      <c r="F236" s="2" t="s">
        <v>614</v>
      </c>
      <c r="G236" s="12">
        <v>9945.21</v>
      </c>
      <c r="H236" s="12">
        <v>9945.21</v>
      </c>
      <c r="I236" s="12">
        <v>9945.21</v>
      </c>
      <c r="J236" s="12"/>
      <c r="K236" s="12">
        <f t="shared" si="18"/>
        <v>9945.21</v>
      </c>
      <c r="L236" s="231">
        <v>0.35</v>
      </c>
      <c r="M236" s="12">
        <f t="shared" si="19"/>
        <v>3480.8234999999995</v>
      </c>
      <c r="N236" s="253">
        <v>2920.870730621335</v>
      </c>
      <c r="O236" s="231">
        <f t="shared" si="17"/>
        <v>0.29369623473223144</v>
      </c>
    </row>
    <row r="237" spans="1:15" ht="27.75" customHeight="1">
      <c r="A237" s="6" t="s">
        <v>585</v>
      </c>
      <c r="B237" s="75">
        <v>38645</v>
      </c>
      <c r="C237" s="7" t="s">
        <v>615</v>
      </c>
      <c r="D237" s="8" t="s">
        <v>587</v>
      </c>
      <c r="E237" s="2" t="s">
        <v>616</v>
      </c>
      <c r="F237" s="2" t="s">
        <v>617</v>
      </c>
      <c r="G237" s="12">
        <v>43841.98</v>
      </c>
      <c r="H237" s="12">
        <v>43841.98</v>
      </c>
      <c r="I237" s="12">
        <v>43841.98</v>
      </c>
      <c r="J237" s="12"/>
      <c r="K237" s="12">
        <f t="shared" si="18"/>
        <v>43841.98</v>
      </c>
      <c r="L237" s="231">
        <v>0.4</v>
      </c>
      <c r="M237" s="12">
        <f t="shared" si="19"/>
        <v>17536.792</v>
      </c>
      <c r="N237" s="253">
        <v>14715.685084806626</v>
      </c>
      <c r="O237" s="231">
        <f t="shared" si="17"/>
        <v>0.3356528396939788</v>
      </c>
    </row>
    <row r="238" spans="1:15" ht="27.75" customHeight="1">
      <c r="A238" s="6" t="s">
        <v>585</v>
      </c>
      <c r="B238" s="75">
        <v>38645</v>
      </c>
      <c r="C238" s="7" t="s">
        <v>618</v>
      </c>
      <c r="D238" s="8" t="s">
        <v>619</v>
      </c>
      <c r="E238" s="2" t="s">
        <v>620</v>
      </c>
      <c r="F238" s="2" t="s">
        <v>621</v>
      </c>
      <c r="G238" s="12">
        <v>114011.23</v>
      </c>
      <c r="H238" s="12">
        <v>114011.23</v>
      </c>
      <c r="I238" s="12">
        <v>114011.23</v>
      </c>
      <c r="J238" s="12"/>
      <c r="K238" s="12">
        <f t="shared" si="18"/>
        <v>114011.23</v>
      </c>
      <c r="L238" s="231">
        <v>0.35</v>
      </c>
      <c r="M238" s="12">
        <f t="shared" si="19"/>
        <v>39903.930499999995</v>
      </c>
      <c r="N238" s="253">
        <v>33484.668968190424</v>
      </c>
      <c r="O238" s="231">
        <f t="shared" si="17"/>
        <v>0.29369623473223144</v>
      </c>
    </row>
    <row r="239" spans="1:15" ht="27.75" customHeight="1">
      <c r="A239" s="6" t="s">
        <v>585</v>
      </c>
      <c r="B239" s="75">
        <v>38649</v>
      </c>
      <c r="C239" s="7" t="s">
        <v>618</v>
      </c>
      <c r="D239" s="8" t="s">
        <v>619</v>
      </c>
      <c r="E239" s="2" t="s">
        <v>622</v>
      </c>
      <c r="F239" s="2" t="s">
        <v>623</v>
      </c>
      <c r="G239" s="12">
        <v>92997.5</v>
      </c>
      <c r="H239" s="12">
        <v>92997.5</v>
      </c>
      <c r="I239" s="12">
        <v>92997.5</v>
      </c>
      <c r="J239" s="12"/>
      <c r="K239" s="12">
        <f t="shared" si="18"/>
        <v>92997.5</v>
      </c>
      <c r="L239" s="231">
        <v>0.48</v>
      </c>
      <c r="M239" s="12">
        <f t="shared" si="19"/>
        <v>44638.799999999996</v>
      </c>
      <c r="N239" s="253">
        <v>37457.84995132896</v>
      </c>
      <c r="O239" s="231">
        <f t="shared" si="17"/>
        <v>0.4027834076327746</v>
      </c>
    </row>
    <row r="240" spans="1:15" ht="27.75" customHeight="1">
      <c r="A240" s="6" t="s">
        <v>585</v>
      </c>
      <c r="B240" s="75">
        <v>38665</v>
      </c>
      <c r="C240" s="7" t="s">
        <v>586</v>
      </c>
      <c r="D240" s="8" t="s">
        <v>587</v>
      </c>
      <c r="E240" s="2" t="s">
        <v>624</v>
      </c>
      <c r="F240" s="2" t="s">
        <v>625</v>
      </c>
      <c r="G240" s="12">
        <v>287389.99</v>
      </c>
      <c r="H240" s="12">
        <v>287389.99</v>
      </c>
      <c r="I240" s="12">
        <v>287389.99</v>
      </c>
      <c r="J240" s="12"/>
      <c r="K240" s="12">
        <f t="shared" si="18"/>
        <v>287389.99</v>
      </c>
      <c r="L240" s="231">
        <v>0.49</v>
      </c>
      <c r="M240" s="12">
        <f t="shared" si="19"/>
        <v>140821.0951</v>
      </c>
      <c r="N240" s="253">
        <v>118167.5011478271</v>
      </c>
      <c r="O240" s="231">
        <f t="shared" si="17"/>
        <v>0.41117472862512405</v>
      </c>
    </row>
    <row r="241" spans="1:15" ht="27.75" customHeight="1">
      <c r="A241" s="6" t="s">
        <v>585</v>
      </c>
      <c r="B241" s="75">
        <v>38670</v>
      </c>
      <c r="C241" s="7" t="s">
        <v>626</v>
      </c>
      <c r="D241" s="8" t="s">
        <v>587</v>
      </c>
      <c r="E241" s="2" t="s">
        <v>627</v>
      </c>
      <c r="F241" s="2" t="s">
        <v>628</v>
      </c>
      <c r="G241" s="12">
        <v>253101.77</v>
      </c>
      <c r="H241" s="12">
        <v>253101.77</v>
      </c>
      <c r="I241" s="12">
        <v>253101.77</v>
      </c>
      <c r="J241" s="12"/>
      <c r="K241" s="12">
        <f t="shared" si="18"/>
        <v>253101.77</v>
      </c>
      <c r="L241" s="231">
        <v>0.4</v>
      </c>
      <c r="M241" s="12">
        <f t="shared" si="19"/>
        <v>101240.708</v>
      </c>
      <c r="N241" s="253">
        <v>84954.32783207229</v>
      </c>
      <c r="O241" s="231">
        <f t="shared" si="17"/>
        <v>0.3356528396939788</v>
      </c>
    </row>
    <row r="242" spans="1:15" ht="27.75" customHeight="1">
      <c r="A242" s="6" t="s">
        <v>585</v>
      </c>
      <c r="B242" s="75">
        <v>38671</v>
      </c>
      <c r="C242" s="7" t="s">
        <v>604</v>
      </c>
      <c r="D242" s="8" t="s">
        <v>587</v>
      </c>
      <c r="E242" s="2" t="s">
        <v>629</v>
      </c>
      <c r="F242" s="2" t="s">
        <v>630</v>
      </c>
      <c r="G242" s="12">
        <v>188020.3</v>
      </c>
      <c r="H242" s="12">
        <v>188020.3</v>
      </c>
      <c r="I242" s="12">
        <v>188020.3</v>
      </c>
      <c r="J242" s="12"/>
      <c r="K242" s="12">
        <f t="shared" si="18"/>
        <v>188020.3</v>
      </c>
      <c r="L242" s="231">
        <v>0.4</v>
      </c>
      <c r="M242" s="12">
        <f t="shared" si="19"/>
        <v>75208.12</v>
      </c>
      <c r="N242" s="253">
        <v>63109.5476151138</v>
      </c>
      <c r="O242" s="231">
        <f t="shared" si="17"/>
        <v>0.3356528396939788</v>
      </c>
    </row>
    <row r="243" spans="1:15" ht="27.75" customHeight="1">
      <c r="A243" s="6" t="s">
        <v>585</v>
      </c>
      <c r="B243" s="75">
        <v>38693</v>
      </c>
      <c r="C243" s="7" t="s">
        <v>631</v>
      </c>
      <c r="D243" s="8" t="s">
        <v>619</v>
      </c>
      <c r="E243" s="2" t="s">
        <v>632</v>
      </c>
      <c r="F243" s="2" t="s">
        <v>633</v>
      </c>
      <c r="G243" s="12">
        <v>37647.79</v>
      </c>
      <c r="H243" s="12">
        <v>37647.79</v>
      </c>
      <c r="I243" s="12">
        <v>37647.79</v>
      </c>
      <c r="J243" s="12"/>
      <c r="K243" s="12">
        <f t="shared" si="18"/>
        <v>37647.79</v>
      </c>
      <c r="L243" s="231">
        <v>0.45</v>
      </c>
      <c r="M243" s="12">
        <f t="shared" si="19"/>
        <v>16941.5055</v>
      </c>
      <c r="N243" s="253">
        <v>14216.1610744154</v>
      </c>
      <c r="O243" s="231">
        <f t="shared" si="17"/>
        <v>0.37760944465572616</v>
      </c>
    </row>
    <row r="244" spans="1:15" ht="27.75" customHeight="1">
      <c r="A244" s="6" t="s">
        <v>585</v>
      </c>
      <c r="B244" s="75">
        <v>38701</v>
      </c>
      <c r="C244" s="7" t="s">
        <v>586</v>
      </c>
      <c r="D244" s="8" t="s">
        <v>587</v>
      </c>
      <c r="E244" s="2" t="s">
        <v>634</v>
      </c>
      <c r="F244" s="2" t="s">
        <v>635</v>
      </c>
      <c r="G244" s="12">
        <v>276886.48</v>
      </c>
      <c r="H244" s="12">
        <v>276886.48</v>
      </c>
      <c r="I244" s="12">
        <v>276886.48</v>
      </c>
      <c r="J244" s="12"/>
      <c r="K244" s="12">
        <f t="shared" si="18"/>
        <v>276886.48</v>
      </c>
      <c r="L244" s="231">
        <v>0.48</v>
      </c>
      <c r="M244" s="12">
        <f t="shared" si="19"/>
        <v>132905.5104</v>
      </c>
      <c r="N244" s="253">
        <v>111525.27994184408</v>
      </c>
      <c r="O244" s="231">
        <f t="shared" si="17"/>
        <v>0.4027834076327746</v>
      </c>
    </row>
    <row r="245" spans="1:15" ht="27.75" customHeight="1">
      <c r="A245" s="6" t="s">
        <v>585</v>
      </c>
      <c r="B245" s="75">
        <v>38702</v>
      </c>
      <c r="C245" s="7" t="s">
        <v>636</v>
      </c>
      <c r="D245" s="8" t="s">
        <v>619</v>
      </c>
      <c r="E245" s="2" t="s">
        <v>637</v>
      </c>
      <c r="F245" s="2" t="s">
        <v>638</v>
      </c>
      <c r="G245" s="12">
        <v>100381.71</v>
      </c>
      <c r="H245" s="12">
        <v>100381.71</v>
      </c>
      <c r="I245" s="12">
        <v>100381.71</v>
      </c>
      <c r="J245" s="12"/>
      <c r="K245" s="12">
        <f t="shared" si="18"/>
        <v>100381.71</v>
      </c>
      <c r="L245" s="231">
        <v>0.42</v>
      </c>
      <c r="M245" s="12">
        <f t="shared" si="19"/>
        <v>42160.3182</v>
      </c>
      <c r="N245" s="253">
        <v>35378.07631557934</v>
      </c>
      <c r="O245" s="231">
        <f t="shared" si="17"/>
        <v>0.35243548167867766</v>
      </c>
    </row>
    <row r="246" spans="1:15" ht="27.75" customHeight="1">
      <c r="A246" s="6" t="s">
        <v>585</v>
      </c>
      <c r="B246" s="75">
        <v>38702</v>
      </c>
      <c r="C246" s="7" t="s">
        <v>636</v>
      </c>
      <c r="D246" s="8" t="s">
        <v>619</v>
      </c>
      <c r="E246" s="2" t="s">
        <v>639</v>
      </c>
      <c r="F246" s="2" t="s">
        <v>640</v>
      </c>
      <c r="G246" s="12">
        <v>39515.76</v>
      </c>
      <c r="H246" s="12">
        <v>39515.76</v>
      </c>
      <c r="I246" s="12">
        <v>39515.76</v>
      </c>
      <c r="J246" s="12"/>
      <c r="K246" s="12">
        <f t="shared" si="18"/>
        <v>39515.76</v>
      </c>
      <c r="L246" s="231">
        <v>0.45</v>
      </c>
      <c r="M246" s="12">
        <f t="shared" si="19"/>
        <v>17782.092</v>
      </c>
      <c r="N246" s="253">
        <v>14921.524188748957</v>
      </c>
      <c r="O246" s="231">
        <f t="shared" si="17"/>
        <v>0.37760944465572616</v>
      </c>
    </row>
    <row r="247" spans="1:15" ht="27.75" customHeight="1">
      <c r="A247" s="6" t="s">
        <v>585</v>
      </c>
      <c r="B247" s="75">
        <v>38705</v>
      </c>
      <c r="C247" s="7" t="s">
        <v>641</v>
      </c>
      <c r="D247" s="8" t="s">
        <v>587</v>
      </c>
      <c r="E247" s="2" t="s">
        <v>642</v>
      </c>
      <c r="F247" s="2" t="s">
        <v>643</v>
      </c>
      <c r="G247" s="12">
        <v>599381.8</v>
      </c>
      <c r="H247" s="12">
        <v>599381.8</v>
      </c>
      <c r="I247" s="12">
        <v>599381.8</v>
      </c>
      <c r="J247" s="12"/>
      <c r="K247" s="12">
        <f t="shared" si="18"/>
        <v>599381.8</v>
      </c>
      <c r="L247" s="231">
        <v>0.45</v>
      </c>
      <c r="M247" s="12">
        <f t="shared" si="19"/>
        <v>269721.81000000006</v>
      </c>
      <c r="N247" s="253">
        <v>226332.2286347495</v>
      </c>
      <c r="O247" s="231">
        <f t="shared" si="17"/>
        <v>0.3776094446557261</v>
      </c>
    </row>
    <row r="248" spans="1:15" ht="27.75" customHeight="1">
      <c r="A248" s="6" t="s">
        <v>585</v>
      </c>
      <c r="B248" s="75">
        <v>38733</v>
      </c>
      <c r="C248" s="7" t="s">
        <v>590</v>
      </c>
      <c r="D248" s="8" t="s">
        <v>587</v>
      </c>
      <c r="E248" s="2" t="s">
        <v>867</v>
      </c>
      <c r="F248" s="2" t="s">
        <v>868</v>
      </c>
      <c r="G248" s="12">
        <v>81777.62</v>
      </c>
      <c r="H248" s="12">
        <v>81777.62</v>
      </c>
      <c r="I248" s="12">
        <v>81777.62</v>
      </c>
      <c r="J248" s="12"/>
      <c r="K248" s="12">
        <v>81777.62</v>
      </c>
      <c r="L248" s="71">
        <v>0.45</v>
      </c>
      <c r="M248" s="12">
        <v>36799.929</v>
      </c>
      <c r="N248" s="253">
        <v>30880.001673467</v>
      </c>
      <c r="O248" s="231">
        <f t="shared" si="17"/>
        <v>0.3776094446557261</v>
      </c>
    </row>
    <row r="249" spans="6:15" ht="27.75" customHeight="1">
      <c r="F249" s="99" t="s">
        <v>363</v>
      </c>
      <c r="G249" s="103">
        <f>SUM(G227:G248)</f>
        <v>3515846.5699999994</v>
      </c>
      <c r="H249" s="103">
        <f>SUM(H227:H248)</f>
        <v>3515846.5699999994</v>
      </c>
      <c r="I249" s="103">
        <f>SUM(I227:I248)</f>
        <v>3515846.5699999994</v>
      </c>
      <c r="J249" s="103">
        <f>SUM(J227:J248)</f>
        <v>0</v>
      </c>
      <c r="K249" s="103">
        <f>SUM(K227:K248)</f>
        <v>3515846.5699999994</v>
      </c>
      <c r="L249" s="232">
        <f>M249/K249</f>
        <v>0.4132722825842768</v>
      </c>
      <c r="M249" s="103">
        <f>SUM(M227:M248)</f>
        <v>1453001.9372</v>
      </c>
      <c r="N249" s="254">
        <f>SUM(N227:N248)</f>
        <v>1219260.5657550804</v>
      </c>
      <c r="O249" s="231">
        <f t="shared" si="17"/>
        <v>0.34679003804056235</v>
      </c>
    </row>
    <row r="250" spans="1:15" ht="12.75">
      <c r="A250" s="302" t="s">
        <v>319</v>
      </c>
      <c r="B250" s="303"/>
      <c r="C250" s="101"/>
      <c r="D250" s="101"/>
      <c r="E250" s="101"/>
      <c r="F250" s="101"/>
      <c r="G250" s="123"/>
      <c r="H250" s="123"/>
      <c r="I250" s="123"/>
      <c r="J250" s="101"/>
      <c r="K250" s="101"/>
      <c r="L250" s="229"/>
      <c r="M250" s="101"/>
      <c r="O250" s="229"/>
    </row>
    <row r="251" spans="1:15" ht="72" customHeight="1">
      <c r="A251" s="61" t="s">
        <v>306</v>
      </c>
      <c r="B251" s="127" t="s">
        <v>327</v>
      </c>
      <c r="C251" s="61" t="s">
        <v>311</v>
      </c>
      <c r="D251" s="61" t="s">
        <v>312</v>
      </c>
      <c r="E251" s="61" t="s">
        <v>328</v>
      </c>
      <c r="F251" s="61" t="s">
        <v>329</v>
      </c>
      <c r="G251" s="61" t="s">
        <v>330</v>
      </c>
      <c r="H251" s="61" t="s">
        <v>331</v>
      </c>
      <c r="I251" s="61" t="s">
        <v>332</v>
      </c>
      <c r="J251" s="61" t="s">
        <v>333</v>
      </c>
      <c r="K251" s="61" t="s">
        <v>354</v>
      </c>
      <c r="L251" s="230" t="s">
        <v>353</v>
      </c>
      <c r="M251" s="61" t="s">
        <v>355</v>
      </c>
      <c r="N251" s="252" t="s">
        <v>869</v>
      </c>
      <c r="O251" s="264" t="s">
        <v>870</v>
      </c>
    </row>
    <row r="252" spans="1:15" s="102" customFormat="1" ht="27.75" customHeight="1">
      <c r="A252" s="65" t="s">
        <v>36</v>
      </c>
      <c r="B252" s="75">
        <v>38279</v>
      </c>
      <c r="C252" s="137" t="s">
        <v>37</v>
      </c>
      <c r="D252" s="138" t="s">
        <v>38</v>
      </c>
      <c r="E252" s="139" t="s">
        <v>39</v>
      </c>
      <c r="F252" s="182" t="s">
        <v>40</v>
      </c>
      <c r="G252" s="140">
        <v>554173.76</v>
      </c>
      <c r="H252" s="140">
        <v>554173.76</v>
      </c>
      <c r="I252" s="12"/>
      <c r="J252" s="111"/>
      <c r="K252" s="140">
        <v>554173.76</v>
      </c>
      <c r="L252" s="231">
        <v>0.3</v>
      </c>
      <c r="M252" s="12">
        <f aca="true" t="shared" si="20" ref="M252:M283">K252*L252</f>
        <v>166252.128</v>
      </c>
      <c r="N252" s="253">
        <v>139507.4971709171</v>
      </c>
      <c r="O252" s="231">
        <f aca="true" t="shared" si="21" ref="O252:O297">N252/K252</f>
        <v>0.2517396297704841</v>
      </c>
    </row>
    <row r="253" spans="1:15" s="197" customFormat="1" ht="27.75" customHeight="1">
      <c r="A253" s="65" t="s">
        <v>41</v>
      </c>
      <c r="B253" s="75">
        <v>38488</v>
      </c>
      <c r="C253" s="137" t="s">
        <v>42</v>
      </c>
      <c r="D253" s="138" t="s">
        <v>43</v>
      </c>
      <c r="E253" s="139" t="s">
        <v>44</v>
      </c>
      <c r="F253" s="182" t="s">
        <v>45</v>
      </c>
      <c r="G253" s="140">
        <v>256225.47</v>
      </c>
      <c r="H253" s="140">
        <v>108984.7</v>
      </c>
      <c r="I253" s="87"/>
      <c r="J253" s="168"/>
      <c r="K253" s="140">
        <v>108984.7</v>
      </c>
      <c r="L253" s="240">
        <v>0.4</v>
      </c>
      <c r="M253" s="87">
        <f t="shared" si="20"/>
        <v>43593.880000000005</v>
      </c>
      <c r="N253" s="253">
        <v>36581.02403819637</v>
      </c>
      <c r="O253" s="231">
        <f t="shared" si="21"/>
        <v>0.33565283969397874</v>
      </c>
    </row>
    <row r="254" spans="1:15" s="197" customFormat="1" ht="27.75" customHeight="1">
      <c r="A254" s="65" t="s">
        <v>36</v>
      </c>
      <c r="B254" s="75">
        <v>38526</v>
      </c>
      <c r="C254" s="142" t="s">
        <v>37</v>
      </c>
      <c r="D254" s="143" t="s">
        <v>38</v>
      </c>
      <c r="E254" s="144" t="s">
        <v>46</v>
      </c>
      <c r="F254" s="198" t="s">
        <v>47</v>
      </c>
      <c r="G254" s="141">
        <v>722878.49</v>
      </c>
      <c r="H254" s="141">
        <v>722878.49</v>
      </c>
      <c r="I254" s="87"/>
      <c r="J254" s="168"/>
      <c r="K254" s="141">
        <v>722878.49</v>
      </c>
      <c r="L254" s="240">
        <v>0.3</v>
      </c>
      <c r="M254" s="87">
        <f t="shared" si="20"/>
        <v>216863.547</v>
      </c>
      <c r="N254" s="253">
        <v>181977.16344164658</v>
      </c>
      <c r="O254" s="231">
        <f t="shared" si="21"/>
        <v>0.2517396297704841</v>
      </c>
    </row>
    <row r="255" spans="1:15" s="197" customFormat="1" ht="27.75" customHeight="1">
      <c r="A255" s="65" t="s">
        <v>48</v>
      </c>
      <c r="B255" s="75">
        <v>38527</v>
      </c>
      <c r="C255" s="137" t="s">
        <v>49</v>
      </c>
      <c r="D255" s="138" t="s">
        <v>43</v>
      </c>
      <c r="E255" s="139" t="s">
        <v>50</v>
      </c>
      <c r="F255" s="182" t="s">
        <v>51</v>
      </c>
      <c r="G255" s="140">
        <v>519687.38</v>
      </c>
      <c r="H255" s="140">
        <v>519687.38</v>
      </c>
      <c r="I255" s="87"/>
      <c r="J255" s="168"/>
      <c r="K255" s="140">
        <v>519687.38</v>
      </c>
      <c r="L255" s="240">
        <v>0.35</v>
      </c>
      <c r="M255" s="87">
        <f t="shared" si="20"/>
        <v>181890.58299999998</v>
      </c>
      <c r="N255" s="253">
        <v>152630.22674385837</v>
      </c>
      <c r="O255" s="231">
        <f t="shared" si="21"/>
        <v>0.29369623473223144</v>
      </c>
    </row>
    <row r="256" spans="1:15" s="197" customFormat="1" ht="27.75" customHeight="1">
      <c r="A256" s="199" t="s">
        <v>52</v>
      </c>
      <c r="B256" s="75">
        <v>38539</v>
      </c>
      <c r="C256" s="200" t="s">
        <v>53</v>
      </c>
      <c r="D256" s="199" t="s">
        <v>54</v>
      </c>
      <c r="E256" s="200" t="s">
        <v>55</v>
      </c>
      <c r="F256" s="201" t="s">
        <v>56</v>
      </c>
      <c r="G256" s="202">
        <v>546892.01</v>
      </c>
      <c r="H256" s="202">
        <v>381098.59</v>
      </c>
      <c r="I256" s="87"/>
      <c r="J256" s="201"/>
      <c r="K256" s="201">
        <v>280557.88</v>
      </c>
      <c r="L256" s="240">
        <v>0.3</v>
      </c>
      <c r="M256" s="87">
        <f t="shared" si="20"/>
        <v>84167.364</v>
      </c>
      <c r="N256" s="253">
        <v>70627.53684039191</v>
      </c>
      <c r="O256" s="231">
        <f t="shared" si="21"/>
        <v>0.25173962977048414</v>
      </c>
    </row>
    <row r="257" spans="1:15" s="197" customFormat="1" ht="27.75" customHeight="1">
      <c r="A257" s="116" t="s">
        <v>52</v>
      </c>
      <c r="B257" s="75">
        <v>38540</v>
      </c>
      <c r="C257" s="117" t="s">
        <v>57</v>
      </c>
      <c r="D257" s="116" t="s">
        <v>58</v>
      </c>
      <c r="E257" s="117" t="s">
        <v>59</v>
      </c>
      <c r="F257" s="118" t="s">
        <v>60</v>
      </c>
      <c r="G257" s="119">
        <v>122970</v>
      </c>
      <c r="H257" s="119">
        <v>722480.49</v>
      </c>
      <c r="I257" s="87"/>
      <c r="J257" s="118"/>
      <c r="K257" s="118">
        <v>427884.67</v>
      </c>
      <c r="L257" s="240">
        <v>0.3</v>
      </c>
      <c r="M257" s="87">
        <f t="shared" si="20"/>
        <v>128365.40099999998</v>
      </c>
      <c r="N257" s="253">
        <v>107715.52841026575</v>
      </c>
      <c r="O257" s="231">
        <f t="shared" si="21"/>
        <v>0.2517396297704841</v>
      </c>
    </row>
    <row r="258" spans="1:15" s="197" customFormat="1" ht="27.75" customHeight="1">
      <c r="A258" s="65" t="s">
        <v>52</v>
      </c>
      <c r="B258" s="75">
        <v>38541</v>
      </c>
      <c r="C258" s="137" t="s">
        <v>61</v>
      </c>
      <c r="D258" s="138" t="s">
        <v>54</v>
      </c>
      <c r="E258" s="139" t="s">
        <v>62</v>
      </c>
      <c r="F258" s="182" t="s">
        <v>63</v>
      </c>
      <c r="G258" s="140">
        <v>469250.89</v>
      </c>
      <c r="H258" s="140">
        <v>469250.89</v>
      </c>
      <c r="I258" s="87"/>
      <c r="J258" s="168"/>
      <c r="K258" s="140">
        <v>469250.89</v>
      </c>
      <c r="L258" s="240">
        <v>0.45</v>
      </c>
      <c r="M258" s="87">
        <f t="shared" si="20"/>
        <v>211162.90050000002</v>
      </c>
      <c r="N258" s="253">
        <v>177193.56797710527</v>
      </c>
      <c r="O258" s="231">
        <f t="shared" si="21"/>
        <v>0.3776094446557262</v>
      </c>
    </row>
    <row r="259" spans="1:15" s="197" customFormat="1" ht="27.75" customHeight="1">
      <c r="A259" s="206" t="s">
        <v>52</v>
      </c>
      <c r="B259" s="75">
        <v>38547</v>
      </c>
      <c r="C259" s="207" t="s">
        <v>64</v>
      </c>
      <c r="D259" s="206" t="s">
        <v>38</v>
      </c>
      <c r="E259" s="207" t="s">
        <v>65</v>
      </c>
      <c r="F259" s="118" t="s">
        <v>66</v>
      </c>
      <c r="G259" s="208">
        <v>1082273.39</v>
      </c>
      <c r="H259" s="208">
        <v>1092273.38</v>
      </c>
      <c r="I259" s="87"/>
      <c r="J259" s="141"/>
      <c r="K259" s="141">
        <v>1092273.38</v>
      </c>
      <c r="L259" s="240">
        <v>0.45</v>
      </c>
      <c r="M259" s="87">
        <f t="shared" si="20"/>
        <v>491523.02099999995</v>
      </c>
      <c r="N259" s="253">
        <v>412452.7444340329</v>
      </c>
      <c r="O259" s="231">
        <f t="shared" si="21"/>
        <v>0.37760944465572616</v>
      </c>
    </row>
    <row r="260" spans="1:15" s="197" customFormat="1" ht="27.75" customHeight="1">
      <c r="A260" s="206" t="s">
        <v>52</v>
      </c>
      <c r="B260" s="75">
        <v>38547</v>
      </c>
      <c r="C260" s="117" t="s">
        <v>67</v>
      </c>
      <c r="D260" s="206" t="s">
        <v>54</v>
      </c>
      <c r="E260" s="207" t="s">
        <v>68</v>
      </c>
      <c r="F260" s="118" t="s">
        <v>69</v>
      </c>
      <c r="G260" s="208">
        <v>148356.68</v>
      </c>
      <c r="H260" s="208">
        <v>152812.77</v>
      </c>
      <c r="I260" s="87"/>
      <c r="J260" s="141"/>
      <c r="K260" s="141">
        <v>152812.77</v>
      </c>
      <c r="L260" s="240">
        <v>0.48</v>
      </c>
      <c r="M260" s="87">
        <f t="shared" si="20"/>
        <v>73350.12959999999</v>
      </c>
      <c r="N260" s="253">
        <v>61550.44823040341</v>
      </c>
      <c r="O260" s="231">
        <f t="shared" si="21"/>
        <v>0.4027834076327745</v>
      </c>
    </row>
    <row r="261" spans="1:15" s="197" customFormat="1" ht="27.75" customHeight="1">
      <c r="A261" s="65" t="s">
        <v>41</v>
      </c>
      <c r="B261" s="75">
        <v>38553</v>
      </c>
      <c r="C261" s="137" t="s">
        <v>70</v>
      </c>
      <c r="D261" s="138" t="s">
        <v>71</v>
      </c>
      <c r="E261" s="139" t="s">
        <v>72</v>
      </c>
      <c r="F261" s="182" t="s">
        <v>73</v>
      </c>
      <c r="G261" s="140">
        <v>214568.6</v>
      </c>
      <c r="H261" s="140">
        <v>214568.6</v>
      </c>
      <c r="I261" s="87"/>
      <c r="J261" s="168"/>
      <c r="K261" s="140">
        <v>214568.6</v>
      </c>
      <c r="L261" s="240">
        <v>0.4</v>
      </c>
      <c r="M261" s="87">
        <f t="shared" si="20"/>
        <v>85827.44</v>
      </c>
      <c r="N261" s="253">
        <v>72020.55989916145</v>
      </c>
      <c r="O261" s="231">
        <f t="shared" si="21"/>
        <v>0.33565283969397874</v>
      </c>
    </row>
    <row r="262" spans="1:15" s="197" customFormat="1" ht="27.75" customHeight="1">
      <c r="A262" s="65" t="s">
        <v>52</v>
      </c>
      <c r="B262" s="75">
        <v>38553</v>
      </c>
      <c r="C262" s="142" t="s">
        <v>74</v>
      </c>
      <c r="D262" s="143" t="s">
        <v>38</v>
      </c>
      <c r="E262" s="144" t="s">
        <v>75</v>
      </c>
      <c r="F262" s="198" t="s">
        <v>76</v>
      </c>
      <c r="G262" s="141">
        <v>258180.64</v>
      </c>
      <c r="H262" s="141">
        <v>253043.63</v>
      </c>
      <c r="I262" s="87"/>
      <c r="J262" s="168"/>
      <c r="K262" s="141">
        <v>253043.63</v>
      </c>
      <c r="L262" s="240">
        <v>0.4</v>
      </c>
      <c r="M262" s="87">
        <f t="shared" si="20"/>
        <v>101217.452</v>
      </c>
      <c r="N262" s="253">
        <v>84934.81297597248</v>
      </c>
      <c r="O262" s="231">
        <f t="shared" si="21"/>
        <v>0.3356528396939788</v>
      </c>
    </row>
    <row r="263" spans="1:15" s="197" customFormat="1" ht="27.75" customHeight="1">
      <c r="A263" s="203" t="s">
        <v>52</v>
      </c>
      <c r="B263" s="75">
        <v>38553</v>
      </c>
      <c r="C263" s="142" t="s">
        <v>77</v>
      </c>
      <c r="D263" s="143" t="s">
        <v>38</v>
      </c>
      <c r="E263" s="144" t="s">
        <v>78</v>
      </c>
      <c r="F263" s="198" t="s">
        <v>79</v>
      </c>
      <c r="G263" s="141">
        <v>311880.23</v>
      </c>
      <c r="H263" s="141">
        <v>311880.23</v>
      </c>
      <c r="I263" s="87"/>
      <c r="J263" s="168"/>
      <c r="K263" s="141">
        <v>311880.23</v>
      </c>
      <c r="L263" s="240">
        <v>0.4</v>
      </c>
      <c r="M263" s="87">
        <f t="shared" si="20"/>
        <v>124752.092</v>
      </c>
      <c r="N263" s="253">
        <v>104683.48484391124</v>
      </c>
      <c r="O263" s="231">
        <f t="shared" si="21"/>
        <v>0.3356528396939788</v>
      </c>
    </row>
    <row r="264" spans="1:15" s="102" customFormat="1" ht="27.75" customHeight="1">
      <c r="A264" s="188" t="s">
        <v>41</v>
      </c>
      <c r="B264" s="75">
        <v>38553</v>
      </c>
      <c r="C264" s="189" t="s">
        <v>49</v>
      </c>
      <c r="D264" s="188" t="s">
        <v>43</v>
      </c>
      <c r="E264" s="189" t="s">
        <v>80</v>
      </c>
      <c r="F264" s="174" t="s">
        <v>81</v>
      </c>
      <c r="G264" s="190">
        <v>197157</v>
      </c>
      <c r="H264" s="190">
        <v>177051.4</v>
      </c>
      <c r="I264" s="12"/>
      <c r="J264" s="191"/>
      <c r="K264" s="191">
        <v>177051.4</v>
      </c>
      <c r="L264" s="231">
        <v>0.2</v>
      </c>
      <c r="M264" s="12">
        <f t="shared" si="20"/>
        <v>35410.28</v>
      </c>
      <c r="N264" s="253">
        <v>29713.902590897258</v>
      </c>
      <c r="O264" s="231">
        <f t="shared" si="21"/>
        <v>0.1678264198469894</v>
      </c>
    </row>
    <row r="265" spans="1:15" s="102" customFormat="1" ht="27.75" customHeight="1">
      <c r="A265" s="184" t="s">
        <v>52</v>
      </c>
      <c r="B265" s="75">
        <v>38568</v>
      </c>
      <c r="C265" s="185" t="s">
        <v>82</v>
      </c>
      <c r="D265" s="184" t="s">
        <v>38</v>
      </c>
      <c r="E265" s="185" t="s">
        <v>83</v>
      </c>
      <c r="F265" s="171" t="s">
        <v>84</v>
      </c>
      <c r="G265" s="186">
        <v>219350.02</v>
      </c>
      <c r="H265" s="186">
        <v>195868.4</v>
      </c>
      <c r="I265" s="12"/>
      <c r="J265" s="187"/>
      <c r="K265" s="187">
        <v>195864.4</v>
      </c>
      <c r="L265" s="231">
        <v>0.4</v>
      </c>
      <c r="M265" s="12">
        <f t="shared" si="20"/>
        <v>78345.76</v>
      </c>
      <c r="N265" s="253">
        <v>65742.44205495734</v>
      </c>
      <c r="O265" s="231">
        <f t="shared" si="21"/>
        <v>0.3356528396939788</v>
      </c>
    </row>
    <row r="266" spans="1:15" s="102" customFormat="1" ht="27.75" customHeight="1">
      <c r="A266" s="169" t="s">
        <v>52</v>
      </c>
      <c r="B266" s="75">
        <v>38569</v>
      </c>
      <c r="C266" s="170" t="s">
        <v>85</v>
      </c>
      <c r="D266" s="169" t="s">
        <v>54</v>
      </c>
      <c r="E266" s="170" t="s">
        <v>86</v>
      </c>
      <c r="F266" s="171" t="s">
        <v>87</v>
      </c>
      <c r="G266" s="172">
        <v>239072</v>
      </c>
      <c r="H266" s="172">
        <v>150465</v>
      </c>
      <c r="I266" s="12"/>
      <c r="J266" s="171"/>
      <c r="K266" s="171">
        <v>150465</v>
      </c>
      <c r="L266" s="231">
        <v>0.48</v>
      </c>
      <c r="M266" s="12">
        <f t="shared" si="20"/>
        <v>72223.2</v>
      </c>
      <c r="N266" s="253">
        <v>60604.80542946542</v>
      </c>
      <c r="O266" s="231">
        <f t="shared" si="21"/>
        <v>0.40278340763277454</v>
      </c>
    </row>
    <row r="267" spans="1:15" s="102" customFormat="1" ht="27.75" customHeight="1">
      <c r="A267" s="169" t="s">
        <v>52</v>
      </c>
      <c r="B267" s="75">
        <v>38569</v>
      </c>
      <c r="C267" s="170" t="s">
        <v>88</v>
      </c>
      <c r="D267" s="169" t="s">
        <v>89</v>
      </c>
      <c r="E267" s="170" t="s">
        <v>90</v>
      </c>
      <c r="F267" s="171" t="s">
        <v>91</v>
      </c>
      <c r="G267" s="172">
        <v>148429.65</v>
      </c>
      <c r="H267" s="172">
        <v>137842.68</v>
      </c>
      <c r="I267" s="12"/>
      <c r="J267" s="171"/>
      <c r="K267" s="171">
        <v>137842.68</v>
      </c>
      <c r="L267" s="231">
        <v>0.5</v>
      </c>
      <c r="M267" s="12">
        <f t="shared" si="20"/>
        <v>68921.34</v>
      </c>
      <c r="N267" s="253">
        <v>57834.10871628552</v>
      </c>
      <c r="O267" s="231">
        <f t="shared" si="21"/>
        <v>0.4195660496174735</v>
      </c>
    </row>
    <row r="268" spans="1:15" s="102" customFormat="1" ht="27.75" customHeight="1">
      <c r="A268" s="192" t="s">
        <v>52</v>
      </c>
      <c r="B268" s="75">
        <v>38582</v>
      </c>
      <c r="C268" s="193" t="s">
        <v>92</v>
      </c>
      <c r="D268" s="192" t="s">
        <v>54</v>
      </c>
      <c r="E268" s="193" t="s">
        <v>93</v>
      </c>
      <c r="F268" s="194" t="s">
        <v>94</v>
      </c>
      <c r="G268" s="195">
        <v>22528839.18</v>
      </c>
      <c r="H268" s="195">
        <v>2447044.68</v>
      </c>
      <c r="I268" s="12"/>
      <c r="J268" s="196"/>
      <c r="K268" s="196">
        <v>2447044.68</v>
      </c>
      <c r="L268" s="231">
        <v>0.4</v>
      </c>
      <c r="M268" s="12">
        <f t="shared" si="20"/>
        <v>978817.8720000001</v>
      </c>
      <c r="N268" s="253">
        <v>821357.4957000437</v>
      </c>
      <c r="O268" s="231">
        <f t="shared" si="21"/>
        <v>0.3356528396939788</v>
      </c>
    </row>
    <row r="269" spans="1:15" s="102" customFormat="1" ht="27.75" customHeight="1">
      <c r="A269" s="192" t="s">
        <v>52</v>
      </c>
      <c r="B269" s="75">
        <v>38587</v>
      </c>
      <c r="C269" s="193" t="s">
        <v>95</v>
      </c>
      <c r="D269" s="192" t="s">
        <v>89</v>
      </c>
      <c r="E269" s="193" t="s">
        <v>96</v>
      </c>
      <c r="F269" s="194" t="s">
        <v>97</v>
      </c>
      <c r="G269" s="195">
        <v>95820</v>
      </c>
      <c r="H269" s="195">
        <v>92561.28</v>
      </c>
      <c r="I269" s="12"/>
      <c r="J269" s="196"/>
      <c r="K269" s="196">
        <v>92561.28</v>
      </c>
      <c r="L269" s="231">
        <v>0.4</v>
      </c>
      <c r="M269" s="12">
        <f t="shared" si="20"/>
        <v>37024.512</v>
      </c>
      <c r="N269" s="253">
        <v>31068.45647770949</v>
      </c>
      <c r="O269" s="231">
        <f t="shared" si="21"/>
        <v>0.33565283969397885</v>
      </c>
    </row>
    <row r="270" spans="1:15" s="102" customFormat="1" ht="27.75" customHeight="1">
      <c r="A270" s="184" t="s">
        <v>52</v>
      </c>
      <c r="B270" s="75">
        <v>38589</v>
      </c>
      <c r="C270" s="185" t="s">
        <v>98</v>
      </c>
      <c r="D270" s="184" t="s">
        <v>38</v>
      </c>
      <c r="E270" s="185" t="s">
        <v>99</v>
      </c>
      <c r="F270" s="171" t="s">
        <v>100</v>
      </c>
      <c r="G270" s="186">
        <v>555102.14</v>
      </c>
      <c r="H270" s="186">
        <v>555102.14</v>
      </c>
      <c r="I270" s="12"/>
      <c r="J270" s="187">
        <v>87500</v>
      </c>
      <c r="K270" s="187">
        <v>467602.14</v>
      </c>
      <c r="L270" s="231">
        <v>0.4</v>
      </c>
      <c r="M270" s="12">
        <f t="shared" si="20"/>
        <v>187040.85600000003</v>
      </c>
      <c r="N270" s="253">
        <v>156951.98613798147</v>
      </c>
      <c r="O270" s="231">
        <f t="shared" si="21"/>
        <v>0.33565283969397885</v>
      </c>
    </row>
    <row r="271" spans="1:15" s="102" customFormat="1" ht="27.75" customHeight="1">
      <c r="A271" s="184" t="s">
        <v>41</v>
      </c>
      <c r="B271" s="75">
        <v>38593</v>
      </c>
      <c r="C271" s="185" t="s">
        <v>101</v>
      </c>
      <c r="D271" s="184" t="s">
        <v>71</v>
      </c>
      <c r="E271" s="185" t="s">
        <v>102</v>
      </c>
      <c r="F271" s="171" t="s">
        <v>103</v>
      </c>
      <c r="G271" s="186" t="s">
        <v>104</v>
      </c>
      <c r="H271" s="186">
        <v>86278.95</v>
      </c>
      <c r="I271" s="12"/>
      <c r="J271" s="187"/>
      <c r="K271" s="187">
        <v>113670.79</v>
      </c>
      <c r="L271" s="231">
        <v>0.3</v>
      </c>
      <c r="M271" s="12">
        <f t="shared" si="20"/>
        <v>34101.236999999994</v>
      </c>
      <c r="N271" s="253">
        <v>28615.442590318442</v>
      </c>
      <c r="O271" s="231">
        <f t="shared" si="21"/>
        <v>0.2517396297704841</v>
      </c>
    </row>
    <row r="272" spans="1:15" s="102" customFormat="1" ht="27.75" customHeight="1">
      <c r="A272" s="188" t="s">
        <v>52</v>
      </c>
      <c r="B272" s="75">
        <v>38595</v>
      </c>
      <c r="C272" s="189" t="s">
        <v>105</v>
      </c>
      <c r="D272" s="188" t="s">
        <v>54</v>
      </c>
      <c r="E272" s="189" t="s">
        <v>106</v>
      </c>
      <c r="F272" s="174" t="s">
        <v>107</v>
      </c>
      <c r="G272" s="190">
        <v>1820086.17</v>
      </c>
      <c r="H272" s="190">
        <v>1624787.08</v>
      </c>
      <c r="I272" s="12"/>
      <c r="J272" s="191"/>
      <c r="K272" s="191">
        <v>1624787.08</v>
      </c>
      <c r="L272" s="231">
        <v>0.4</v>
      </c>
      <c r="M272" s="12">
        <f t="shared" si="20"/>
        <v>649914.832</v>
      </c>
      <c r="N272" s="253">
        <v>545364.397300088</v>
      </c>
      <c r="O272" s="231">
        <f t="shared" si="21"/>
        <v>0.3356528396939788</v>
      </c>
    </row>
    <row r="273" spans="1:15" s="102" customFormat="1" ht="27.75" customHeight="1">
      <c r="A273" s="188" t="s">
        <v>52</v>
      </c>
      <c r="B273" s="75">
        <v>38602</v>
      </c>
      <c r="C273" s="189" t="s">
        <v>108</v>
      </c>
      <c r="D273" s="188" t="s">
        <v>38</v>
      </c>
      <c r="E273" s="173" t="s">
        <v>109</v>
      </c>
      <c r="F273" s="174" t="s">
        <v>110</v>
      </c>
      <c r="G273" s="190">
        <v>2383536.41</v>
      </c>
      <c r="H273" s="190">
        <v>948643.18</v>
      </c>
      <c r="I273" s="12"/>
      <c r="J273" s="183"/>
      <c r="K273" s="191">
        <v>948643.18</v>
      </c>
      <c r="L273" s="231">
        <v>0.5</v>
      </c>
      <c r="M273" s="12">
        <f t="shared" si="20"/>
        <v>474321.59</v>
      </c>
      <c r="N273" s="253">
        <v>398018.47152915783</v>
      </c>
      <c r="O273" s="231">
        <f t="shared" si="21"/>
        <v>0.41956604961747346</v>
      </c>
    </row>
    <row r="274" spans="1:15" s="102" customFormat="1" ht="27.75" customHeight="1">
      <c r="A274" s="184" t="s">
        <v>41</v>
      </c>
      <c r="B274" s="75">
        <v>38602</v>
      </c>
      <c r="C274" s="185" t="s">
        <v>111</v>
      </c>
      <c r="D274" s="184" t="s">
        <v>43</v>
      </c>
      <c r="E274" s="185" t="s">
        <v>112</v>
      </c>
      <c r="F274" s="171" t="s">
        <v>113</v>
      </c>
      <c r="G274" s="186">
        <v>152891.76</v>
      </c>
      <c r="H274" s="186">
        <v>120802.06</v>
      </c>
      <c r="I274" s="12"/>
      <c r="J274" s="187"/>
      <c r="K274" s="187">
        <v>120802.06</v>
      </c>
      <c r="L274" s="231">
        <v>0.3</v>
      </c>
      <c r="M274" s="12">
        <f t="shared" si="20"/>
        <v>36240.617999999995</v>
      </c>
      <c r="N274" s="253">
        <v>30410.6658599118</v>
      </c>
      <c r="O274" s="231">
        <f t="shared" si="21"/>
        <v>0.2517396297704841</v>
      </c>
    </row>
    <row r="275" spans="1:15" s="102" customFormat="1" ht="27.75" customHeight="1">
      <c r="A275" s="188" t="s">
        <v>41</v>
      </c>
      <c r="B275" s="75">
        <v>38603</v>
      </c>
      <c r="C275" s="189" t="s">
        <v>114</v>
      </c>
      <c r="D275" s="188" t="s">
        <v>43</v>
      </c>
      <c r="E275" s="189" t="s">
        <v>115</v>
      </c>
      <c r="F275" s="174" t="s">
        <v>116</v>
      </c>
      <c r="G275" s="190">
        <v>110810.5</v>
      </c>
      <c r="H275" s="190">
        <v>100201.88</v>
      </c>
      <c r="I275" s="12"/>
      <c r="J275" s="191"/>
      <c r="K275" s="191">
        <v>84415.08</v>
      </c>
      <c r="L275" s="231">
        <v>0.25</v>
      </c>
      <c r="M275" s="12">
        <f t="shared" si="20"/>
        <v>21103.77</v>
      </c>
      <c r="N275" s="253">
        <v>17708.8508218715</v>
      </c>
      <c r="O275" s="231">
        <f t="shared" si="21"/>
        <v>0.20978302480873678</v>
      </c>
    </row>
    <row r="276" spans="1:15" s="102" customFormat="1" ht="27.75" customHeight="1">
      <c r="A276" s="188" t="s">
        <v>36</v>
      </c>
      <c r="B276" s="75">
        <v>38603</v>
      </c>
      <c r="C276" s="189" t="s">
        <v>117</v>
      </c>
      <c r="D276" s="188" t="s">
        <v>38</v>
      </c>
      <c r="E276" s="189" t="s">
        <v>118</v>
      </c>
      <c r="F276" s="174" t="s">
        <v>119</v>
      </c>
      <c r="G276" s="190">
        <v>91340.99</v>
      </c>
      <c r="H276" s="190">
        <v>82262.3</v>
      </c>
      <c r="I276" s="12"/>
      <c r="J276" s="191"/>
      <c r="K276" s="191">
        <v>82262.3</v>
      </c>
      <c r="L276" s="231">
        <v>0.25</v>
      </c>
      <c r="M276" s="12">
        <f t="shared" si="20"/>
        <v>20565.575</v>
      </c>
      <c r="N276" s="253">
        <v>17257.234121723744</v>
      </c>
      <c r="O276" s="231">
        <f t="shared" si="21"/>
        <v>0.20978302480873673</v>
      </c>
    </row>
    <row r="277" spans="1:15" s="102" customFormat="1" ht="27.75" customHeight="1">
      <c r="A277" s="192" t="s">
        <v>120</v>
      </c>
      <c r="B277" s="75">
        <v>38603</v>
      </c>
      <c r="C277" s="193" t="s">
        <v>121</v>
      </c>
      <c r="D277" s="192" t="s">
        <v>89</v>
      </c>
      <c r="E277" s="193" t="s">
        <v>122</v>
      </c>
      <c r="F277" s="194" t="s">
        <v>123</v>
      </c>
      <c r="G277" s="195">
        <v>134672.47</v>
      </c>
      <c r="H277" s="195">
        <v>134672.47</v>
      </c>
      <c r="I277" s="12"/>
      <c r="J277" s="196"/>
      <c r="K277" s="196">
        <v>134672.48</v>
      </c>
      <c r="L277" s="231">
        <v>0.5</v>
      </c>
      <c r="M277" s="12">
        <f t="shared" si="20"/>
        <v>67336.24</v>
      </c>
      <c r="N277" s="253">
        <v>56504.00042578821</v>
      </c>
      <c r="O277" s="231">
        <f t="shared" si="21"/>
        <v>0.4195660496174735</v>
      </c>
    </row>
    <row r="278" spans="1:15" s="102" customFormat="1" ht="27.75" customHeight="1">
      <c r="A278" s="188" t="s">
        <v>41</v>
      </c>
      <c r="B278" s="75">
        <v>38604</v>
      </c>
      <c r="C278" s="189" t="s">
        <v>124</v>
      </c>
      <c r="D278" s="188" t="s">
        <v>71</v>
      </c>
      <c r="E278" s="189" t="s">
        <v>790</v>
      </c>
      <c r="F278" s="174" t="s">
        <v>125</v>
      </c>
      <c r="G278" s="190">
        <v>684366</v>
      </c>
      <c r="H278" s="190">
        <v>341821.25</v>
      </c>
      <c r="I278" s="12"/>
      <c r="J278" s="191"/>
      <c r="K278" s="191">
        <v>341821.25</v>
      </c>
      <c r="L278" s="231">
        <v>0.3</v>
      </c>
      <c r="M278" s="12">
        <f t="shared" si="20"/>
        <v>102546.375</v>
      </c>
      <c r="N278" s="253">
        <v>86049.95492268409</v>
      </c>
      <c r="O278" s="231">
        <f t="shared" si="21"/>
        <v>0.2517396297704841</v>
      </c>
    </row>
    <row r="279" spans="1:15" s="102" customFormat="1" ht="27.75" customHeight="1">
      <c r="A279" s="192" t="s">
        <v>41</v>
      </c>
      <c r="B279" s="75">
        <v>38604</v>
      </c>
      <c r="C279" s="193" t="s">
        <v>124</v>
      </c>
      <c r="D279" s="192" t="s">
        <v>71</v>
      </c>
      <c r="E279" s="193" t="s">
        <v>126</v>
      </c>
      <c r="F279" s="194" t="s">
        <v>127</v>
      </c>
      <c r="G279" s="195">
        <v>179915.88</v>
      </c>
      <c r="H279" s="195">
        <v>162062.1</v>
      </c>
      <c r="I279" s="12"/>
      <c r="J279" s="196"/>
      <c r="K279" s="196">
        <v>155267.31</v>
      </c>
      <c r="L279" s="231">
        <v>0.3</v>
      </c>
      <c r="M279" s="12">
        <f t="shared" si="20"/>
        <v>46580.193</v>
      </c>
      <c r="N279" s="253">
        <v>39086.935134858984</v>
      </c>
      <c r="O279" s="231">
        <f t="shared" si="21"/>
        <v>0.2517396297704841</v>
      </c>
    </row>
    <row r="280" spans="1:15" s="102" customFormat="1" ht="27.75" customHeight="1">
      <c r="A280" s="184" t="s">
        <v>52</v>
      </c>
      <c r="B280" s="75">
        <v>38604</v>
      </c>
      <c r="C280" s="185" t="s">
        <v>128</v>
      </c>
      <c r="D280" s="184" t="s">
        <v>54</v>
      </c>
      <c r="E280" s="185" t="s">
        <v>129</v>
      </c>
      <c r="F280" s="171" t="s">
        <v>130</v>
      </c>
      <c r="G280" s="186">
        <v>199749.52</v>
      </c>
      <c r="H280" s="186">
        <v>190948.08</v>
      </c>
      <c r="I280" s="12"/>
      <c r="J280" s="187"/>
      <c r="K280" s="187">
        <v>190948.08</v>
      </c>
      <c r="L280" s="231">
        <v>0.2</v>
      </c>
      <c r="M280" s="12">
        <f t="shared" si="20"/>
        <v>38189.616</v>
      </c>
      <c r="N280" s="253">
        <v>32046.13264305652</v>
      </c>
      <c r="O280" s="231">
        <f t="shared" si="21"/>
        <v>0.16782641984698943</v>
      </c>
    </row>
    <row r="281" spans="1:15" s="102" customFormat="1" ht="27.75" customHeight="1">
      <c r="A281" s="184" t="s">
        <v>41</v>
      </c>
      <c r="B281" s="75">
        <v>38608</v>
      </c>
      <c r="C281" s="185" t="s">
        <v>131</v>
      </c>
      <c r="D281" s="184" t="s">
        <v>43</v>
      </c>
      <c r="E281" s="185" t="s">
        <v>132</v>
      </c>
      <c r="F281" s="171" t="s">
        <v>811</v>
      </c>
      <c r="G281" s="186">
        <v>198168.83</v>
      </c>
      <c r="H281" s="186">
        <v>199412.15</v>
      </c>
      <c r="I281" s="12"/>
      <c r="J281" s="187"/>
      <c r="K281" s="187">
        <v>199412.15</v>
      </c>
      <c r="L281" s="231">
        <v>0.4</v>
      </c>
      <c r="M281" s="12">
        <f t="shared" si="20"/>
        <v>79764.86</v>
      </c>
      <c r="N281" s="253">
        <v>66933.25441698165</v>
      </c>
      <c r="O281" s="231">
        <f t="shared" si="21"/>
        <v>0.3356528396939788</v>
      </c>
    </row>
    <row r="282" spans="1:15" s="102" customFormat="1" ht="27.75" customHeight="1">
      <c r="A282" s="184" t="s">
        <v>36</v>
      </c>
      <c r="B282" s="75">
        <v>38609</v>
      </c>
      <c r="C282" s="185" t="s">
        <v>133</v>
      </c>
      <c r="D282" s="184" t="s">
        <v>38</v>
      </c>
      <c r="E282" s="185" t="s">
        <v>134</v>
      </c>
      <c r="F282" s="171" t="s">
        <v>135</v>
      </c>
      <c r="G282" s="186">
        <v>1278939</v>
      </c>
      <c r="H282" s="186">
        <v>1390332.06</v>
      </c>
      <c r="I282" s="12"/>
      <c r="J282" s="187"/>
      <c r="K282" s="187">
        <v>1029944.7</v>
      </c>
      <c r="L282" s="231">
        <v>0.3</v>
      </c>
      <c r="M282" s="12">
        <f t="shared" si="20"/>
        <v>308983.41</v>
      </c>
      <c r="N282" s="253">
        <v>259277.8974620723</v>
      </c>
      <c r="O282" s="231">
        <f t="shared" si="21"/>
        <v>0.2517396297704841</v>
      </c>
    </row>
    <row r="283" spans="1:15" s="102" customFormat="1" ht="27.75" customHeight="1">
      <c r="A283" s="184" t="s">
        <v>41</v>
      </c>
      <c r="B283" s="75">
        <v>38609</v>
      </c>
      <c r="C283" s="185" t="s">
        <v>114</v>
      </c>
      <c r="D283" s="184" t="s">
        <v>43</v>
      </c>
      <c r="E283" s="185" t="s">
        <v>136</v>
      </c>
      <c r="F283" s="171" t="s">
        <v>137</v>
      </c>
      <c r="G283" s="186">
        <v>298701.92</v>
      </c>
      <c r="H283" s="186">
        <v>191606.79</v>
      </c>
      <c r="I283" s="12"/>
      <c r="J283" s="187"/>
      <c r="K283" s="187">
        <v>151802.43</v>
      </c>
      <c r="L283" s="231">
        <v>0.25</v>
      </c>
      <c r="M283" s="12">
        <f t="shared" si="20"/>
        <v>37950.6075</v>
      </c>
      <c r="N283" s="253">
        <v>31845.572938716523</v>
      </c>
      <c r="O283" s="231">
        <f t="shared" si="21"/>
        <v>0.20978302480873676</v>
      </c>
    </row>
    <row r="284" spans="1:15" s="102" customFormat="1" ht="27.75" customHeight="1">
      <c r="A284" s="184" t="s">
        <v>41</v>
      </c>
      <c r="B284" s="75">
        <v>38610</v>
      </c>
      <c r="C284" s="185" t="s">
        <v>138</v>
      </c>
      <c r="D284" s="184" t="s">
        <v>43</v>
      </c>
      <c r="E284" s="170" t="s">
        <v>139</v>
      </c>
      <c r="F284" s="171" t="s">
        <v>140</v>
      </c>
      <c r="G284" s="186">
        <v>144728.45</v>
      </c>
      <c r="H284" s="186">
        <v>144728.45</v>
      </c>
      <c r="I284" s="12"/>
      <c r="J284" s="187">
        <v>64019</v>
      </c>
      <c r="K284" s="187">
        <v>80709.45</v>
      </c>
      <c r="L284" s="231">
        <v>0.4</v>
      </c>
      <c r="M284" s="12">
        <f aca="true" t="shared" si="22" ref="M284:M296">K284*L284</f>
        <v>32283.78</v>
      </c>
      <c r="N284" s="253">
        <v>27090.356082639195</v>
      </c>
      <c r="O284" s="231">
        <f t="shared" si="21"/>
        <v>0.3356528396939788</v>
      </c>
    </row>
    <row r="285" spans="1:15" s="102" customFormat="1" ht="27.75" customHeight="1">
      <c r="A285" s="192" t="s">
        <v>41</v>
      </c>
      <c r="B285" s="75">
        <v>38615</v>
      </c>
      <c r="C285" s="193" t="s">
        <v>141</v>
      </c>
      <c r="D285" s="192" t="s">
        <v>43</v>
      </c>
      <c r="E285" s="193" t="s">
        <v>142</v>
      </c>
      <c r="F285" s="194" t="s">
        <v>811</v>
      </c>
      <c r="G285" s="195">
        <v>108220.5</v>
      </c>
      <c r="H285" s="195">
        <v>108220.5</v>
      </c>
      <c r="I285" s="12"/>
      <c r="J285" s="196"/>
      <c r="K285" s="196">
        <v>108220.5</v>
      </c>
      <c r="L285" s="231">
        <v>0.4</v>
      </c>
      <c r="M285" s="12">
        <f t="shared" si="22"/>
        <v>43288.200000000004</v>
      </c>
      <c r="N285" s="253">
        <v>36324.51813810223</v>
      </c>
      <c r="O285" s="231">
        <f t="shared" si="21"/>
        <v>0.33565283969397874</v>
      </c>
    </row>
    <row r="286" spans="1:15" s="102" customFormat="1" ht="27.75" customHeight="1">
      <c r="A286" s="169" t="s">
        <v>41</v>
      </c>
      <c r="B286" s="75">
        <v>38616</v>
      </c>
      <c r="C286" s="170" t="s">
        <v>143</v>
      </c>
      <c r="D286" s="169" t="s">
        <v>43</v>
      </c>
      <c r="E286" s="170" t="s">
        <v>144</v>
      </c>
      <c r="F286" s="171" t="s">
        <v>145</v>
      </c>
      <c r="G286" s="172">
        <v>397775.31</v>
      </c>
      <c r="H286" s="172">
        <v>338616.4</v>
      </c>
      <c r="I286" s="12"/>
      <c r="J286" s="171"/>
      <c r="K286" s="171">
        <v>308036.92</v>
      </c>
      <c r="L286" s="231">
        <v>0.35</v>
      </c>
      <c r="M286" s="12">
        <f t="shared" si="22"/>
        <v>107812.92199999999</v>
      </c>
      <c r="N286" s="253">
        <v>90469.28356251359</v>
      </c>
      <c r="O286" s="231">
        <f t="shared" si="21"/>
        <v>0.29369623473223144</v>
      </c>
    </row>
    <row r="287" spans="1:15" s="102" customFormat="1" ht="27.75" customHeight="1">
      <c r="A287" s="188" t="s">
        <v>41</v>
      </c>
      <c r="B287" s="75">
        <v>38616</v>
      </c>
      <c r="C287" s="189" t="s">
        <v>70</v>
      </c>
      <c r="D287" s="188" t="s">
        <v>71</v>
      </c>
      <c r="E287" s="189" t="s">
        <v>146</v>
      </c>
      <c r="F287" s="174" t="s">
        <v>147</v>
      </c>
      <c r="G287" s="190">
        <v>16472</v>
      </c>
      <c r="H287" s="190">
        <v>16472</v>
      </c>
      <c r="I287" s="12"/>
      <c r="J287" s="191"/>
      <c r="K287" s="191">
        <v>16472</v>
      </c>
      <c r="L287" s="231">
        <v>0.4</v>
      </c>
      <c r="M287" s="12">
        <f t="shared" si="22"/>
        <v>6588.8</v>
      </c>
      <c r="N287" s="253">
        <v>5528.873575439219</v>
      </c>
      <c r="O287" s="231">
        <f t="shared" si="21"/>
        <v>0.3356528396939788</v>
      </c>
    </row>
    <row r="288" spans="1:15" s="102" customFormat="1" ht="27.75" customHeight="1">
      <c r="A288" s="188" t="s">
        <v>52</v>
      </c>
      <c r="B288" s="75">
        <v>38617</v>
      </c>
      <c r="C288" s="189" t="s">
        <v>148</v>
      </c>
      <c r="D288" s="188" t="s">
        <v>54</v>
      </c>
      <c r="E288" s="173" t="s">
        <v>149</v>
      </c>
      <c r="F288" s="174" t="s">
        <v>150</v>
      </c>
      <c r="G288" s="190">
        <v>630501.55</v>
      </c>
      <c r="H288" s="190">
        <v>769437.23</v>
      </c>
      <c r="I288" s="12"/>
      <c r="J288" s="191">
        <v>617669.52</v>
      </c>
      <c r="K288" s="191">
        <v>769437.23</v>
      </c>
      <c r="L288" s="231">
        <v>0.45</v>
      </c>
      <c r="M288" s="12">
        <f t="shared" si="22"/>
        <v>346246.7535</v>
      </c>
      <c r="N288" s="253">
        <v>290546.7651177402</v>
      </c>
      <c r="O288" s="231">
        <f t="shared" si="21"/>
        <v>0.3776094446557261</v>
      </c>
    </row>
    <row r="289" spans="1:15" s="102" customFormat="1" ht="27.75" customHeight="1">
      <c r="A289" s="184" t="s">
        <v>52</v>
      </c>
      <c r="B289" s="75">
        <v>38617</v>
      </c>
      <c r="C289" s="185" t="s">
        <v>151</v>
      </c>
      <c r="D289" s="184" t="s">
        <v>58</v>
      </c>
      <c r="E289" s="170" t="s">
        <v>152</v>
      </c>
      <c r="F289" s="171" t="s">
        <v>60</v>
      </c>
      <c r="G289" s="186">
        <v>72357.5</v>
      </c>
      <c r="H289" s="186">
        <v>79587.22</v>
      </c>
      <c r="I289" s="12"/>
      <c r="J289" s="187"/>
      <c r="K289" s="187">
        <v>79587.22</v>
      </c>
      <c r="L289" s="231">
        <v>0.4</v>
      </c>
      <c r="M289" s="12">
        <f t="shared" si="22"/>
        <v>31834.888000000003</v>
      </c>
      <c r="N289" s="253">
        <v>26713.676396349427</v>
      </c>
      <c r="O289" s="231">
        <f t="shared" si="21"/>
        <v>0.33565283969397885</v>
      </c>
    </row>
    <row r="290" spans="1:15" s="102" customFormat="1" ht="27.75" customHeight="1">
      <c r="A290" s="188" t="s">
        <v>41</v>
      </c>
      <c r="B290" s="75">
        <v>38621</v>
      </c>
      <c r="C290" s="189" t="s">
        <v>153</v>
      </c>
      <c r="D290" s="188" t="s">
        <v>43</v>
      </c>
      <c r="E290" s="173" t="s">
        <v>154</v>
      </c>
      <c r="F290" s="174" t="s">
        <v>155</v>
      </c>
      <c r="G290" s="190">
        <v>103368.84</v>
      </c>
      <c r="H290" s="190">
        <v>101747.13</v>
      </c>
      <c r="I290" s="12"/>
      <c r="J290" s="191"/>
      <c r="K290" s="191">
        <v>101747.13</v>
      </c>
      <c r="L290" s="231">
        <v>0.2</v>
      </c>
      <c r="M290" s="12">
        <f t="shared" si="22"/>
        <v>20349.426000000003</v>
      </c>
      <c r="N290" s="253">
        <v>17075.856557606214</v>
      </c>
      <c r="O290" s="231">
        <f t="shared" si="21"/>
        <v>0.16782641984698943</v>
      </c>
    </row>
    <row r="291" spans="1:15" s="102" customFormat="1" ht="27.75" customHeight="1">
      <c r="A291" s="188" t="s">
        <v>52</v>
      </c>
      <c r="B291" s="75">
        <v>38623</v>
      </c>
      <c r="C291" s="189" t="s">
        <v>108</v>
      </c>
      <c r="D291" s="188" t="s">
        <v>38</v>
      </c>
      <c r="E291" s="173" t="s">
        <v>156</v>
      </c>
      <c r="F291" s="174" t="s">
        <v>110</v>
      </c>
      <c r="G291" s="190">
        <v>2018390.44</v>
      </c>
      <c r="H291" s="190">
        <v>525433.9</v>
      </c>
      <c r="I291" s="12"/>
      <c r="J291" s="191"/>
      <c r="K291" s="191">
        <v>525433.9</v>
      </c>
      <c r="L291" s="231">
        <v>0.4</v>
      </c>
      <c r="M291" s="12">
        <f t="shared" si="22"/>
        <v>210173.56000000003</v>
      </c>
      <c r="N291" s="253">
        <v>176363.3806064821</v>
      </c>
      <c r="O291" s="231">
        <f t="shared" si="21"/>
        <v>0.3356528396939788</v>
      </c>
    </row>
    <row r="292" spans="1:15" s="102" customFormat="1" ht="27.75" customHeight="1">
      <c r="A292" s="192" t="s">
        <v>41</v>
      </c>
      <c r="B292" s="75">
        <v>38624</v>
      </c>
      <c r="C292" s="193" t="s">
        <v>157</v>
      </c>
      <c r="D292" s="192" t="s">
        <v>71</v>
      </c>
      <c r="E292" s="173" t="s">
        <v>158</v>
      </c>
      <c r="F292" s="194" t="s">
        <v>159</v>
      </c>
      <c r="G292" s="195">
        <v>306018.91</v>
      </c>
      <c r="H292" s="195">
        <v>282889.24</v>
      </c>
      <c r="I292" s="12"/>
      <c r="J292" s="196"/>
      <c r="K292" s="196">
        <v>282889.24</v>
      </c>
      <c r="L292" s="231">
        <v>0.4</v>
      </c>
      <c r="M292" s="12">
        <f t="shared" si="22"/>
        <v>113155.696</v>
      </c>
      <c r="N292" s="253">
        <v>94952.5767248715</v>
      </c>
      <c r="O292" s="231">
        <f t="shared" si="21"/>
        <v>0.3356528396939788</v>
      </c>
    </row>
    <row r="293" spans="1:15" s="102" customFormat="1" ht="27.75" customHeight="1">
      <c r="A293" s="184" t="s">
        <v>52</v>
      </c>
      <c r="B293" s="75">
        <v>38624</v>
      </c>
      <c r="C293" s="185" t="s">
        <v>160</v>
      </c>
      <c r="D293" s="184" t="s">
        <v>54</v>
      </c>
      <c r="E293" s="173" t="s">
        <v>161</v>
      </c>
      <c r="F293" s="171" t="s">
        <v>162</v>
      </c>
      <c r="G293" s="186">
        <v>395556.66</v>
      </c>
      <c r="H293" s="186">
        <v>371620.64</v>
      </c>
      <c r="I293" s="12"/>
      <c r="J293" s="187">
        <v>30000</v>
      </c>
      <c r="K293" s="187">
        <v>371620.64</v>
      </c>
      <c r="L293" s="231">
        <v>0.45</v>
      </c>
      <c r="M293" s="12">
        <f t="shared" si="22"/>
        <v>167229.288</v>
      </c>
      <c r="N293" s="253">
        <v>140327.46349300555</v>
      </c>
      <c r="O293" s="231">
        <f t="shared" si="21"/>
        <v>0.37760944465572616</v>
      </c>
    </row>
    <row r="294" spans="1:15" s="102" customFormat="1" ht="27.75" customHeight="1">
      <c r="A294" s="188" t="s">
        <v>52</v>
      </c>
      <c r="B294" s="75">
        <v>38624</v>
      </c>
      <c r="C294" s="189" t="s">
        <v>163</v>
      </c>
      <c r="D294" s="188" t="s">
        <v>54</v>
      </c>
      <c r="E294" s="173" t="s">
        <v>164</v>
      </c>
      <c r="F294" s="174" t="s">
        <v>165</v>
      </c>
      <c r="G294" s="190">
        <v>3581062.38</v>
      </c>
      <c r="H294" s="190">
        <v>3318797.14</v>
      </c>
      <c r="I294" s="12"/>
      <c r="J294" s="191"/>
      <c r="K294" s="191">
        <v>3318797.14</v>
      </c>
      <c r="L294" s="231">
        <v>0.3</v>
      </c>
      <c r="M294" s="12">
        <f t="shared" si="22"/>
        <v>995639.142</v>
      </c>
      <c r="N294" s="253">
        <v>835472.7633069415</v>
      </c>
      <c r="O294" s="231">
        <f t="shared" si="21"/>
        <v>0.2517396297704841</v>
      </c>
    </row>
    <row r="295" spans="1:15" s="102" customFormat="1" ht="27.75" customHeight="1">
      <c r="A295" s="184" t="s">
        <v>41</v>
      </c>
      <c r="B295" s="75">
        <v>38632</v>
      </c>
      <c r="C295" s="185" t="s">
        <v>166</v>
      </c>
      <c r="D295" s="184" t="s">
        <v>167</v>
      </c>
      <c r="E295" s="173" t="s">
        <v>168</v>
      </c>
      <c r="F295" s="171" t="s">
        <v>169</v>
      </c>
      <c r="G295" s="186">
        <v>125365.13</v>
      </c>
      <c r="H295" s="186">
        <v>122589.44</v>
      </c>
      <c r="I295" s="12"/>
      <c r="J295" s="187"/>
      <c r="K295" s="187">
        <v>100724.32</v>
      </c>
      <c r="L295" s="231">
        <v>0.25</v>
      </c>
      <c r="M295" s="12">
        <f t="shared" si="22"/>
        <v>25181.08</v>
      </c>
      <c r="N295" s="253">
        <v>21130.25252140314</v>
      </c>
      <c r="O295" s="231">
        <f t="shared" si="21"/>
        <v>0.20978302480873676</v>
      </c>
    </row>
    <row r="296" spans="1:15" s="102" customFormat="1" ht="27.75" customHeight="1">
      <c r="A296" s="184" t="s">
        <v>52</v>
      </c>
      <c r="B296" s="75">
        <v>38638</v>
      </c>
      <c r="C296" s="185" t="s">
        <v>170</v>
      </c>
      <c r="D296" s="184" t="s">
        <v>89</v>
      </c>
      <c r="E296" s="173" t="s">
        <v>171</v>
      </c>
      <c r="F296" s="171"/>
      <c r="G296" s="186">
        <v>896308.41</v>
      </c>
      <c r="H296" s="186">
        <v>562935.96</v>
      </c>
      <c r="I296" s="12"/>
      <c r="J296" s="187"/>
      <c r="K296" s="187">
        <v>528080.78</v>
      </c>
      <c r="L296" s="231">
        <v>0.4</v>
      </c>
      <c r="M296" s="12">
        <f t="shared" si="22"/>
        <v>211232.31200000003</v>
      </c>
      <c r="N296" s="253">
        <v>177251.81339481132</v>
      </c>
      <c r="O296" s="231">
        <f t="shared" si="21"/>
        <v>0.33565283969397885</v>
      </c>
    </row>
    <row r="297" spans="6:15" ht="27.75" customHeight="1">
      <c r="F297" s="99" t="s">
        <v>363</v>
      </c>
      <c r="G297" s="103">
        <f>SUM(G252:G296)</f>
        <v>45520413.06000001</v>
      </c>
      <c r="H297" s="103">
        <f>SUM(H252:H296)</f>
        <v>21575974.090000004</v>
      </c>
      <c r="I297" s="103">
        <f>SUM(I252:I296)</f>
        <v>0</v>
      </c>
      <c r="J297" s="103">
        <f>SUM(J252:J296)</f>
        <v>799188.52</v>
      </c>
      <c r="K297" s="103">
        <f>SUM(K252:K296)</f>
        <v>20546633.320000004</v>
      </c>
      <c r="L297" s="232">
        <f>M297/K297</f>
        <v>0.3696646750252123</v>
      </c>
      <c r="M297" s="103">
        <f>SUM(M252:M296)</f>
        <v>7595364.5291</v>
      </c>
      <c r="N297" s="254">
        <f>SUM(N252:N296)</f>
        <v>6373514.181758337</v>
      </c>
      <c r="O297" s="231">
        <f t="shared" si="21"/>
        <v>0.31019749476691083</v>
      </c>
    </row>
    <row r="298" spans="6:15" ht="12.75">
      <c r="F298" s="99"/>
      <c r="G298" s="103"/>
      <c r="H298" s="103"/>
      <c r="I298" s="103"/>
      <c r="J298" s="103"/>
      <c r="K298" s="103"/>
      <c r="L298" s="241"/>
      <c r="M298" s="103"/>
      <c r="O298" s="241"/>
    </row>
    <row r="299" spans="6:15" ht="12.75">
      <c r="F299" s="99"/>
      <c r="G299" s="103"/>
      <c r="H299" s="103"/>
      <c r="I299" s="103"/>
      <c r="J299" s="103"/>
      <c r="K299" s="103"/>
      <c r="L299" s="241"/>
      <c r="M299" s="103"/>
      <c r="O299" s="241"/>
    </row>
    <row r="301" spans="2:15" ht="12.75">
      <c r="B301" s="294" t="s">
        <v>791</v>
      </c>
      <c r="C301" s="295"/>
      <c r="D301" s="295"/>
      <c r="E301" s="295"/>
      <c r="F301" s="296"/>
      <c r="G301" s="111">
        <f>G18+G22+G33+G39+G80+G84+G92+G127+G134+G148+G152+G166+G178+G182+G224+G249+G297</f>
        <v>102016527.94000001</v>
      </c>
      <c r="H301" s="111">
        <f>H18+H22+H33+H39+H80+H84+H92+H127+H134+H148+H152+H166+H178+H182+H224+H249+H297</f>
        <v>73009702.69</v>
      </c>
      <c r="I301" s="111">
        <f>I18+I22+I33+I39+I80+I84+I92+I127+I134+I148+I152+I166+I178+I182+I224+I249+I297</f>
        <v>35414300.35</v>
      </c>
      <c r="J301" s="111">
        <f>J18+J22+J33+J39+J80+J84+J92+J127+J134+J148+J152+J166+J178+J182+J224+J249+J297</f>
        <v>2389407.08</v>
      </c>
      <c r="K301" s="111">
        <f>K18+K22+K33+K39+K80+K84+K92+K127+K134+K148+K152+K166+K178+K182+K224+K249+K297</f>
        <v>69732981.49</v>
      </c>
      <c r="L301" s="242">
        <f>M301/K301</f>
        <v>0.3635892700265497</v>
      </c>
      <c r="M301" s="111">
        <f>M18+M22+M33+M39+M80+M84+M92+M127+M134+M148+M152+M166+M178+M182+M224+M249+M297</f>
        <v>25354163.836724002</v>
      </c>
      <c r="N301" s="256">
        <f>N18+N22+N33+N39+N80+N84+N92+N127+N134+N148+N152+N166+N178+N224+N249+N297</f>
        <v>21272740.696115617</v>
      </c>
      <c r="O301" s="231">
        <f>N301/K301</f>
        <v>0.30505996218111253</v>
      </c>
    </row>
  </sheetData>
  <sheetProtection selectLockedCells="1" selectUnlockedCells="1"/>
  <mergeCells count="22">
    <mergeCell ref="B301:F301"/>
    <mergeCell ref="A7:B7"/>
    <mergeCell ref="A19:B19"/>
    <mergeCell ref="A23:B23"/>
    <mergeCell ref="A34:B34"/>
    <mergeCell ref="A40:B40"/>
    <mergeCell ref="A81:B81"/>
    <mergeCell ref="A85:B85"/>
    <mergeCell ref="A93:B93"/>
    <mergeCell ref="A128:B128"/>
    <mergeCell ref="A135:B135"/>
    <mergeCell ref="A149:B149"/>
    <mergeCell ref="A153:B153"/>
    <mergeCell ref="A167:B167"/>
    <mergeCell ref="A179:B179"/>
    <mergeCell ref="A183:B183"/>
    <mergeCell ref="A225:B225"/>
    <mergeCell ref="A250:B250"/>
    <mergeCell ref="A2:N2"/>
    <mergeCell ref="A3:N3"/>
    <mergeCell ref="A4:N4"/>
    <mergeCell ref="A5:N5"/>
  </mergeCells>
  <printOptions horizontalCentered="1"/>
  <pageMargins left="0.78" right="0.2362204724409449" top="0.35433070866141736" bottom="0.7086614173228347" header="0.2755905511811024" footer="0.2755905511811024"/>
  <pageSetup horizontalDpi="300" verticalDpi="300" orientation="landscape" paperSize="8" scale="60" r:id="rId1"/>
  <headerFooter alignWithMargins="0">
    <oddFooter>&amp;C&amp;8Pagina &amp;P di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O98"/>
  <sheetViews>
    <sheetView zoomScale="75" zoomScaleNormal="75" zoomScaleSheetLayoutView="75" workbookViewId="0" topLeftCell="A1">
      <selection activeCell="A102" sqref="A102"/>
    </sheetView>
  </sheetViews>
  <sheetFormatPr defaultColWidth="9.140625" defaultRowHeight="12.75"/>
  <cols>
    <col min="1" max="1" width="9.7109375" style="10" customWidth="1"/>
    <col min="2" max="2" width="15.8515625" style="10" customWidth="1"/>
    <col min="3" max="3" width="21.00390625" style="3" customWidth="1"/>
    <col min="4" max="4" width="4.8515625" style="3" customWidth="1"/>
    <col min="5" max="5" width="38.140625" style="3" customWidth="1"/>
    <col min="6" max="6" width="30.28125" style="3" customWidth="1"/>
    <col min="7" max="11" width="20.7109375" style="3" customWidth="1"/>
    <col min="12" max="12" width="11.28125" style="10" customWidth="1"/>
    <col min="13" max="13" width="23.28125" style="11" customWidth="1"/>
    <col min="14" max="15" width="14.140625" style="3" customWidth="1"/>
    <col min="16" max="16384" width="9.140625" style="3" customWidth="1"/>
  </cols>
  <sheetData>
    <row r="1" ht="18.75" customHeight="1">
      <c r="M1" s="13"/>
    </row>
    <row r="2" spans="1:15" ht="27.75">
      <c r="A2" s="309" t="s">
        <v>310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</row>
    <row r="3" spans="1:15" ht="23.25" customHeight="1">
      <c r="A3" s="306" t="s">
        <v>364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</row>
    <row r="4" spans="1:15" ht="15">
      <c r="A4" s="307" t="s">
        <v>368</v>
      </c>
      <c r="B4" s="307"/>
      <c r="C4" s="307"/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307"/>
      <c r="O4" s="307"/>
    </row>
    <row r="5" spans="1:15" ht="19.5">
      <c r="A5" s="308" t="s">
        <v>377</v>
      </c>
      <c r="B5" s="308"/>
      <c r="C5" s="308"/>
      <c r="D5" s="308"/>
      <c r="E5" s="308"/>
      <c r="F5" s="308"/>
      <c r="G5" s="308"/>
      <c r="H5" s="308"/>
      <c r="I5" s="308"/>
      <c r="J5" s="308"/>
      <c r="K5" s="308"/>
      <c r="L5" s="308"/>
      <c r="M5" s="308"/>
      <c r="N5" s="308"/>
      <c r="O5" s="308"/>
    </row>
    <row r="6" spans="1:2" ht="20.25">
      <c r="A6" s="1"/>
      <c r="B6" s="1"/>
    </row>
    <row r="7" spans="1:13" ht="18" hidden="1">
      <c r="A7" s="304" t="s">
        <v>321</v>
      </c>
      <c r="B7" s="305"/>
      <c r="C7" s="57"/>
      <c r="D7" s="57"/>
      <c r="E7" s="57"/>
      <c r="F7" s="57"/>
      <c r="G7" s="57"/>
      <c r="H7" s="57"/>
      <c r="I7" s="57"/>
      <c r="J7" s="57"/>
      <c r="K7" s="57"/>
      <c r="L7" s="82"/>
      <c r="M7" s="57"/>
    </row>
    <row r="8" spans="1:13" s="5" customFormat="1" ht="51" hidden="1">
      <c r="A8" s="4" t="s">
        <v>306</v>
      </c>
      <c r="B8" s="4" t="s">
        <v>327</v>
      </c>
      <c r="C8" s="4" t="s">
        <v>311</v>
      </c>
      <c r="D8" s="4" t="s">
        <v>312</v>
      </c>
      <c r="E8" s="4" t="s">
        <v>328</v>
      </c>
      <c r="F8" s="4" t="s">
        <v>329</v>
      </c>
      <c r="G8" s="4" t="s">
        <v>330</v>
      </c>
      <c r="H8" s="4" t="s">
        <v>331</v>
      </c>
      <c r="I8" s="4" t="s">
        <v>332</v>
      </c>
      <c r="J8" s="4" t="s">
        <v>333</v>
      </c>
      <c r="K8" s="4" t="s">
        <v>354</v>
      </c>
      <c r="L8" s="4" t="s">
        <v>353</v>
      </c>
      <c r="M8" s="4" t="s">
        <v>355</v>
      </c>
    </row>
    <row r="9" spans="1:13" s="9" customFormat="1" ht="12.75" hidden="1">
      <c r="A9" s="6"/>
      <c r="B9" s="15"/>
      <c r="C9" s="7"/>
      <c r="D9" s="8"/>
      <c r="E9" s="2"/>
      <c r="F9" s="2"/>
      <c r="G9" s="12"/>
      <c r="H9" s="12"/>
      <c r="I9" s="12"/>
      <c r="J9" s="12"/>
      <c r="K9" s="12"/>
      <c r="L9" s="71"/>
      <c r="M9" s="12">
        <f>K9*L9</f>
        <v>0</v>
      </c>
    </row>
    <row r="10" spans="1:13" ht="12.75" hidden="1">
      <c r="A10" s="6"/>
      <c r="B10" s="15"/>
      <c r="C10" s="7"/>
      <c r="D10" s="8"/>
      <c r="E10" s="2"/>
      <c r="F10" s="2"/>
      <c r="G10" s="12"/>
      <c r="H10" s="12"/>
      <c r="I10" s="12"/>
      <c r="J10" s="12"/>
      <c r="K10" s="12"/>
      <c r="L10" s="71"/>
      <c r="M10" s="12">
        <f>K10*L10</f>
        <v>0</v>
      </c>
    </row>
    <row r="11" spans="6:13" ht="12.75" hidden="1">
      <c r="F11" s="56" t="s">
        <v>363</v>
      </c>
      <c r="G11" s="14">
        <f>SUM(G9:G10)</f>
        <v>0</v>
      </c>
      <c r="H11" s="14">
        <f>SUM(H9:H10)</f>
        <v>0</v>
      </c>
      <c r="I11" s="14">
        <f>SUM(I9:I10)</f>
        <v>0</v>
      </c>
      <c r="J11" s="14">
        <f>SUM(J9:J10)</f>
        <v>0</v>
      </c>
      <c r="K11" s="14">
        <f>SUM(K9:K10)</f>
        <v>0</v>
      </c>
      <c r="L11" s="83" t="e">
        <f>M11/K11</f>
        <v>#DIV/0!</v>
      </c>
      <c r="M11" s="14">
        <f>SUM(M9:M10)</f>
        <v>0</v>
      </c>
    </row>
    <row r="12" spans="1:13" ht="18" hidden="1">
      <c r="A12" s="304" t="s">
        <v>322</v>
      </c>
      <c r="B12" s="305"/>
      <c r="C12" s="57"/>
      <c r="D12" s="57"/>
      <c r="E12" s="57"/>
      <c r="F12" s="57"/>
      <c r="G12" s="57"/>
      <c r="H12" s="57"/>
      <c r="I12" s="57"/>
      <c r="J12" s="57"/>
      <c r="K12" s="57"/>
      <c r="L12" s="82"/>
      <c r="M12" s="57"/>
    </row>
    <row r="13" spans="1:13" ht="51" hidden="1">
      <c r="A13" s="4" t="s">
        <v>306</v>
      </c>
      <c r="B13" s="4" t="s">
        <v>327</v>
      </c>
      <c r="C13" s="4" t="s">
        <v>311</v>
      </c>
      <c r="D13" s="4" t="s">
        <v>312</v>
      </c>
      <c r="E13" s="4" t="s">
        <v>328</v>
      </c>
      <c r="F13" s="4" t="s">
        <v>329</v>
      </c>
      <c r="G13" s="4" t="s">
        <v>330</v>
      </c>
      <c r="H13" s="4" t="s">
        <v>331</v>
      </c>
      <c r="I13" s="4" t="s">
        <v>332</v>
      </c>
      <c r="J13" s="4" t="s">
        <v>333</v>
      </c>
      <c r="K13" s="4" t="s">
        <v>354</v>
      </c>
      <c r="L13" s="4" t="s">
        <v>353</v>
      </c>
      <c r="M13" s="4" t="s">
        <v>355</v>
      </c>
    </row>
    <row r="14" spans="1:13" ht="12.75" hidden="1">
      <c r="A14" s="6"/>
      <c r="B14" s="15"/>
      <c r="C14" s="7"/>
      <c r="D14" s="8"/>
      <c r="E14" s="2"/>
      <c r="F14" s="2"/>
      <c r="G14" s="12"/>
      <c r="H14" s="12"/>
      <c r="I14" s="12"/>
      <c r="J14" s="12"/>
      <c r="K14" s="12"/>
      <c r="L14" s="71"/>
      <c r="M14" s="12">
        <f>K14*L14</f>
        <v>0</v>
      </c>
    </row>
    <row r="15" spans="1:13" ht="12.75" hidden="1">
      <c r="A15" s="6"/>
      <c r="B15" s="15"/>
      <c r="C15" s="7"/>
      <c r="D15" s="8"/>
      <c r="E15" s="2"/>
      <c r="F15" s="2"/>
      <c r="G15" s="12"/>
      <c r="H15" s="12"/>
      <c r="I15" s="12"/>
      <c r="J15" s="12"/>
      <c r="K15" s="12"/>
      <c r="L15" s="71"/>
      <c r="M15" s="12">
        <f>K15*L15</f>
        <v>0</v>
      </c>
    </row>
    <row r="16" spans="6:13" ht="12.75" hidden="1">
      <c r="F16" s="56" t="s">
        <v>363</v>
      </c>
      <c r="G16" s="14">
        <f>SUM(G14:G15)</f>
        <v>0</v>
      </c>
      <c r="H16" s="14">
        <f>SUM(H14:H15)</f>
        <v>0</v>
      </c>
      <c r="I16" s="14">
        <f>SUM(I14:I15)</f>
        <v>0</v>
      </c>
      <c r="J16" s="14">
        <f>SUM(J14:J15)</f>
        <v>0</v>
      </c>
      <c r="K16" s="14">
        <f>SUM(K14:K15)</f>
        <v>0</v>
      </c>
      <c r="L16" s="83" t="e">
        <f>M16/K16</f>
        <v>#DIV/0!</v>
      </c>
      <c r="M16" s="14">
        <f>SUM(M14:M15)</f>
        <v>0</v>
      </c>
    </row>
    <row r="17" spans="1:13" ht="18" hidden="1">
      <c r="A17" s="304" t="s">
        <v>323</v>
      </c>
      <c r="B17" s="305"/>
      <c r="C17" s="57"/>
      <c r="D17" s="57"/>
      <c r="E17" s="57"/>
      <c r="F17" s="57"/>
      <c r="G17" s="57"/>
      <c r="H17" s="57"/>
      <c r="I17" s="57"/>
      <c r="J17" s="57"/>
      <c r="K17" s="57"/>
      <c r="L17" s="82"/>
      <c r="M17" s="57"/>
    </row>
    <row r="18" spans="1:13" ht="51" hidden="1">
      <c r="A18" s="4" t="s">
        <v>306</v>
      </c>
      <c r="B18" s="4" t="s">
        <v>327</v>
      </c>
      <c r="C18" s="4" t="s">
        <v>311</v>
      </c>
      <c r="D18" s="4" t="s">
        <v>312</v>
      </c>
      <c r="E18" s="4" t="s">
        <v>328</v>
      </c>
      <c r="F18" s="4" t="s">
        <v>329</v>
      </c>
      <c r="G18" s="4" t="s">
        <v>330</v>
      </c>
      <c r="H18" s="4" t="s">
        <v>331</v>
      </c>
      <c r="I18" s="4" t="s">
        <v>332</v>
      </c>
      <c r="J18" s="4" t="s">
        <v>333</v>
      </c>
      <c r="K18" s="4" t="s">
        <v>354</v>
      </c>
      <c r="L18" s="4" t="s">
        <v>353</v>
      </c>
      <c r="M18" s="4" t="s">
        <v>355</v>
      </c>
    </row>
    <row r="19" spans="1:13" ht="12.75" hidden="1">
      <c r="A19" s="6"/>
      <c r="B19" s="15"/>
      <c r="C19" s="7"/>
      <c r="D19" s="8"/>
      <c r="E19" s="2"/>
      <c r="F19" s="2"/>
      <c r="G19" s="12"/>
      <c r="H19" s="12"/>
      <c r="I19" s="12"/>
      <c r="J19" s="12"/>
      <c r="K19" s="12"/>
      <c r="L19" s="71"/>
      <c r="M19" s="12">
        <f>K19*L19</f>
        <v>0</v>
      </c>
    </row>
    <row r="20" spans="1:13" ht="12.75" hidden="1">
      <c r="A20" s="6"/>
      <c r="B20" s="15"/>
      <c r="C20" s="7"/>
      <c r="D20" s="8"/>
      <c r="E20" s="2"/>
      <c r="F20" s="2"/>
      <c r="G20" s="12"/>
      <c r="H20" s="12"/>
      <c r="I20" s="12"/>
      <c r="J20" s="12"/>
      <c r="K20" s="12"/>
      <c r="L20" s="71"/>
      <c r="M20" s="12">
        <f>K20*L20</f>
        <v>0</v>
      </c>
    </row>
    <row r="21" spans="6:13" ht="12.75" hidden="1">
      <c r="F21" s="56" t="s">
        <v>363</v>
      </c>
      <c r="G21" s="14">
        <f>SUM(G19:G20)</f>
        <v>0</v>
      </c>
      <c r="H21" s="14">
        <f>SUM(H19:H20)</f>
        <v>0</v>
      </c>
      <c r="I21" s="14">
        <f>SUM(I19:I20)</f>
        <v>0</v>
      </c>
      <c r="J21" s="14">
        <f>SUM(J19:J20)</f>
        <v>0</v>
      </c>
      <c r="K21" s="14">
        <f>SUM(K19:K20)</f>
        <v>0</v>
      </c>
      <c r="L21" s="83" t="e">
        <f>M21/K21</f>
        <v>#DIV/0!</v>
      </c>
      <c r="M21" s="14">
        <f>SUM(M19:M20)</f>
        <v>0</v>
      </c>
    </row>
    <row r="22" spans="1:13" ht="18">
      <c r="A22" s="304" t="s">
        <v>307</v>
      </c>
      <c r="B22" s="305"/>
      <c r="C22" s="57"/>
      <c r="D22" s="57"/>
      <c r="E22" s="57"/>
      <c r="F22" s="57"/>
      <c r="G22" s="57"/>
      <c r="H22" s="57"/>
      <c r="I22" s="57"/>
      <c r="J22" s="57"/>
      <c r="K22" s="57"/>
      <c r="L22" s="82"/>
      <c r="M22" s="57"/>
    </row>
    <row r="23" spans="1:15" ht="63.75">
      <c r="A23" s="4" t="s">
        <v>306</v>
      </c>
      <c r="B23" s="4" t="s">
        <v>327</v>
      </c>
      <c r="C23" s="4" t="s">
        <v>311</v>
      </c>
      <c r="D23" s="4" t="s">
        <v>312</v>
      </c>
      <c r="E23" s="4" t="s">
        <v>328</v>
      </c>
      <c r="F23" s="4" t="s">
        <v>329</v>
      </c>
      <c r="G23" s="4" t="s">
        <v>330</v>
      </c>
      <c r="H23" s="4" t="s">
        <v>331</v>
      </c>
      <c r="I23" s="4" t="s">
        <v>332</v>
      </c>
      <c r="J23" s="4" t="s">
        <v>333</v>
      </c>
      <c r="K23" s="4" t="s">
        <v>354</v>
      </c>
      <c r="L23" s="4" t="s">
        <v>353</v>
      </c>
      <c r="M23" s="4" t="s">
        <v>355</v>
      </c>
      <c r="N23" s="252" t="s">
        <v>869</v>
      </c>
      <c r="O23" s="264" t="s">
        <v>870</v>
      </c>
    </row>
    <row r="24" spans="1:15" ht="12.75">
      <c r="A24" s="6" t="s">
        <v>699</v>
      </c>
      <c r="B24" s="15">
        <v>38756</v>
      </c>
      <c r="C24" s="7" t="s">
        <v>692</v>
      </c>
      <c r="D24" s="8" t="s">
        <v>693</v>
      </c>
      <c r="E24" s="2" t="s">
        <v>700</v>
      </c>
      <c r="F24" s="2" t="s">
        <v>701</v>
      </c>
      <c r="G24" s="12">
        <v>16550</v>
      </c>
      <c r="H24" s="12">
        <v>16550</v>
      </c>
      <c r="I24" s="12">
        <v>16550</v>
      </c>
      <c r="J24" s="12"/>
      <c r="K24" s="12">
        <v>16550</v>
      </c>
      <c r="L24" s="231">
        <v>0.3</v>
      </c>
      <c r="M24" s="12">
        <f>K24*L24</f>
        <v>4965</v>
      </c>
      <c r="N24" s="253">
        <v>4166.290872701512</v>
      </c>
      <c r="O24" s="231">
        <f>N24/K24</f>
        <v>0.2517396297704841</v>
      </c>
    </row>
    <row r="25" spans="6:15" ht="12.75">
      <c r="F25" s="56" t="s">
        <v>363</v>
      </c>
      <c r="G25" s="14">
        <f>SUM(G24:G24)</f>
        <v>16550</v>
      </c>
      <c r="H25" s="14">
        <f>SUM(H24:H24)</f>
        <v>16550</v>
      </c>
      <c r="I25" s="14">
        <f>SUM(I24:I24)</f>
        <v>16550</v>
      </c>
      <c r="J25" s="14">
        <f>SUM(J24:J24)</f>
        <v>0</v>
      </c>
      <c r="K25" s="14">
        <f>SUM(K24:K24)</f>
        <v>16550</v>
      </c>
      <c r="L25" s="243">
        <f>M25/K25</f>
        <v>0.3</v>
      </c>
      <c r="M25" s="14">
        <f>SUM(M24:M24)</f>
        <v>4965</v>
      </c>
      <c r="N25" s="258">
        <f>SUM(N24)</f>
        <v>4166.290872701512</v>
      </c>
      <c r="O25" s="231">
        <f>N25/K25</f>
        <v>0.2517396297704841</v>
      </c>
    </row>
    <row r="26" spans="1:14" ht="18" hidden="1">
      <c r="A26" s="304" t="s">
        <v>308</v>
      </c>
      <c r="B26" s="305"/>
      <c r="C26" s="57"/>
      <c r="D26" s="57"/>
      <c r="E26" s="57"/>
      <c r="F26" s="57"/>
      <c r="G26" s="57"/>
      <c r="H26" s="57"/>
      <c r="I26" s="57"/>
      <c r="J26" s="57"/>
      <c r="K26" s="57"/>
      <c r="L26" s="244"/>
      <c r="M26" s="57"/>
      <c r="N26" s="57"/>
    </row>
    <row r="27" spans="1:14" ht="51" hidden="1">
      <c r="A27" s="4" t="s">
        <v>306</v>
      </c>
      <c r="B27" s="4" t="s">
        <v>327</v>
      </c>
      <c r="C27" s="4" t="s">
        <v>311</v>
      </c>
      <c r="D27" s="4" t="s">
        <v>312</v>
      </c>
      <c r="E27" s="4" t="s">
        <v>328</v>
      </c>
      <c r="F27" s="4" t="s">
        <v>329</v>
      </c>
      <c r="G27" s="4" t="s">
        <v>330</v>
      </c>
      <c r="H27" s="4" t="s">
        <v>331</v>
      </c>
      <c r="I27" s="4" t="s">
        <v>332</v>
      </c>
      <c r="J27" s="4" t="s">
        <v>333</v>
      </c>
      <c r="K27" s="4" t="s">
        <v>354</v>
      </c>
      <c r="L27" s="245" t="s">
        <v>353</v>
      </c>
      <c r="M27" s="4" t="s">
        <v>355</v>
      </c>
      <c r="N27" s="159" t="s">
        <v>375</v>
      </c>
    </row>
    <row r="28" spans="1:14" ht="12.75" hidden="1">
      <c r="A28" s="6"/>
      <c r="B28" s="15"/>
      <c r="C28" s="7"/>
      <c r="D28" s="8"/>
      <c r="E28" s="2"/>
      <c r="F28" s="2"/>
      <c r="G28" s="12"/>
      <c r="H28" s="12"/>
      <c r="I28" s="12"/>
      <c r="J28" s="12"/>
      <c r="K28" s="12"/>
      <c r="L28" s="231"/>
      <c r="M28" s="12">
        <f>K28*L28</f>
        <v>0</v>
      </c>
      <c r="N28" s="12">
        <v>0</v>
      </c>
    </row>
    <row r="29" spans="1:14" ht="12.75" hidden="1">
      <c r="A29" s="6"/>
      <c r="B29" s="15"/>
      <c r="C29" s="7"/>
      <c r="D29" s="8"/>
      <c r="E29" s="2"/>
      <c r="F29" s="2"/>
      <c r="G29" s="12"/>
      <c r="H29" s="12"/>
      <c r="I29" s="12"/>
      <c r="J29" s="12"/>
      <c r="K29" s="12"/>
      <c r="L29" s="231"/>
      <c r="M29" s="12">
        <f>K29*L29</f>
        <v>0</v>
      </c>
      <c r="N29" s="12">
        <v>0</v>
      </c>
    </row>
    <row r="30" spans="6:14" ht="12.75" hidden="1">
      <c r="F30" s="56" t="s">
        <v>363</v>
      </c>
      <c r="G30" s="14">
        <f>SUM(G28:G29)</f>
        <v>0</v>
      </c>
      <c r="H30" s="14">
        <f>SUM(H28:H29)</f>
        <v>0</v>
      </c>
      <c r="I30" s="14">
        <f>SUM(I28:I29)</f>
        <v>0</v>
      </c>
      <c r="J30" s="14">
        <f>SUM(J28:J29)</f>
        <v>0</v>
      </c>
      <c r="K30" s="14">
        <f>SUM(K28:K29)</f>
        <v>0</v>
      </c>
      <c r="L30" s="246" t="e">
        <f>M30/K30</f>
        <v>#DIV/0!</v>
      </c>
      <c r="M30" s="14">
        <f>SUM(M28:M29)</f>
        <v>0</v>
      </c>
      <c r="N30" s="59">
        <v>0</v>
      </c>
    </row>
    <row r="31" spans="1:14" ht="18" hidden="1">
      <c r="A31" s="310" t="s">
        <v>309</v>
      </c>
      <c r="B31" s="311"/>
      <c r="C31" s="57"/>
      <c r="D31" s="57"/>
      <c r="E31" s="57"/>
      <c r="F31" s="57"/>
      <c r="G31" s="57"/>
      <c r="H31" s="57"/>
      <c r="I31" s="57"/>
      <c r="J31" s="57"/>
      <c r="K31" s="57"/>
      <c r="L31" s="244"/>
      <c r="M31" s="57"/>
      <c r="N31" s="57"/>
    </row>
    <row r="32" spans="1:14" ht="51" hidden="1">
      <c r="A32" s="4" t="s">
        <v>306</v>
      </c>
      <c r="B32" s="4" t="s">
        <v>327</v>
      </c>
      <c r="C32" s="4" t="s">
        <v>311</v>
      </c>
      <c r="D32" s="4" t="s">
        <v>312</v>
      </c>
      <c r="E32" s="4" t="s">
        <v>328</v>
      </c>
      <c r="F32" s="4" t="s">
        <v>329</v>
      </c>
      <c r="G32" s="4" t="s">
        <v>330</v>
      </c>
      <c r="H32" s="4" t="s">
        <v>331</v>
      </c>
      <c r="I32" s="4" t="s">
        <v>332</v>
      </c>
      <c r="J32" s="4" t="s">
        <v>333</v>
      </c>
      <c r="K32" s="4" t="s">
        <v>354</v>
      </c>
      <c r="L32" s="245" t="s">
        <v>353</v>
      </c>
      <c r="M32" s="4" t="s">
        <v>355</v>
      </c>
      <c r="N32" s="159" t="s">
        <v>375</v>
      </c>
    </row>
    <row r="33" spans="1:14" ht="12.75" hidden="1">
      <c r="A33" s="6"/>
      <c r="B33" s="15"/>
      <c r="C33" s="7"/>
      <c r="D33" s="8"/>
      <c r="E33" s="2"/>
      <c r="F33" s="2"/>
      <c r="G33" s="12"/>
      <c r="H33" s="12"/>
      <c r="I33" s="12"/>
      <c r="J33" s="12"/>
      <c r="K33" s="12"/>
      <c r="L33" s="231"/>
      <c r="M33" s="12">
        <f>K33*L33</f>
        <v>0</v>
      </c>
      <c r="N33" s="12">
        <v>0</v>
      </c>
    </row>
    <row r="34" spans="6:14" ht="12.75" hidden="1">
      <c r="F34" s="56" t="s">
        <v>363</v>
      </c>
      <c r="G34" s="14">
        <f>SUM(G33:G33)</f>
        <v>0</v>
      </c>
      <c r="H34" s="14">
        <f>SUM(H33:H33)</f>
        <v>0</v>
      </c>
      <c r="I34" s="14">
        <f>SUM(I33:I33)</f>
        <v>0</v>
      </c>
      <c r="J34" s="14">
        <f>SUM(J33:J33)</f>
        <v>0</v>
      </c>
      <c r="K34" s="14">
        <f>SUM(K33:K33)</f>
        <v>0</v>
      </c>
      <c r="L34" s="246" t="e">
        <f>M34/K34</f>
        <v>#DIV/0!</v>
      </c>
      <c r="M34" s="14">
        <f>SUM(M33:M33)</f>
        <v>0</v>
      </c>
      <c r="N34" s="59">
        <v>0</v>
      </c>
    </row>
    <row r="35" spans="1:14" ht="18" hidden="1">
      <c r="A35" s="304" t="s">
        <v>313</v>
      </c>
      <c r="B35" s="305"/>
      <c r="C35" s="57"/>
      <c r="D35" s="57"/>
      <c r="E35" s="57"/>
      <c r="F35" s="57"/>
      <c r="G35" s="57"/>
      <c r="H35" s="57"/>
      <c r="I35" s="57"/>
      <c r="J35" s="57"/>
      <c r="K35" s="57"/>
      <c r="L35" s="244"/>
      <c r="M35" s="57"/>
      <c r="N35" s="57"/>
    </row>
    <row r="36" spans="1:14" ht="51" hidden="1">
      <c r="A36" s="4" t="s">
        <v>306</v>
      </c>
      <c r="B36" s="4" t="s">
        <v>327</v>
      </c>
      <c r="C36" s="4" t="s">
        <v>311</v>
      </c>
      <c r="D36" s="4" t="s">
        <v>312</v>
      </c>
      <c r="E36" s="4" t="s">
        <v>328</v>
      </c>
      <c r="F36" s="4" t="s">
        <v>329</v>
      </c>
      <c r="G36" s="4" t="s">
        <v>330</v>
      </c>
      <c r="H36" s="4" t="s">
        <v>331</v>
      </c>
      <c r="I36" s="4" t="s">
        <v>332</v>
      </c>
      <c r="J36" s="4" t="s">
        <v>333</v>
      </c>
      <c r="K36" s="4" t="s">
        <v>354</v>
      </c>
      <c r="L36" s="245" t="s">
        <v>353</v>
      </c>
      <c r="M36" s="4" t="s">
        <v>355</v>
      </c>
      <c r="N36" s="159" t="s">
        <v>375</v>
      </c>
    </row>
    <row r="37" spans="1:14" ht="12.75" hidden="1">
      <c r="A37" s="6"/>
      <c r="B37" s="15"/>
      <c r="C37" s="7"/>
      <c r="D37" s="8"/>
      <c r="E37" s="2"/>
      <c r="F37" s="2"/>
      <c r="G37" s="12"/>
      <c r="H37" s="12"/>
      <c r="I37" s="12"/>
      <c r="J37" s="12"/>
      <c r="K37" s="12"/>
      <c r="L37" s="231"/>
      <c r="M37" s="12">
        <f>K37*L37</f>
        <v>0</v>
      </c>
      <c r="N37" s="12">
        <v>0</v>
      </c>
    </row>
    <row r="38" spans="1:14" ht="12.75" hidden="1">
      <c r="A38" s="6"/>
      <c r="B38" s="15"/>
      <c r="C38" s="7"/>
      <c r="D38" s="8"/>
      <c r="E38" s="2"/>
      <c r="F38" s="2"/>
      <c r="G38" s="12"/>
      <c r="H38" s="12"/>
      <c r="I38" s="12"/>
      <c r="J38" s="12"/>
      <c r="K38" s="12"/>
      <c r="L38" s="231"/>
      <c r="M38" s="12">
        <f>K38*L38</f>
        <v>0</v>
      </c>
      <c r="N38" s="12">
        <v>0</v>
      </c>
    </row>
    <row r="39" spans="6:14" ht="12.75" hidden="1">
      <c r="F39" s="56" t="s">
        <v>363</v>
      </c>
      <c r="G39" s="14">
        <f>SUM(G37:G38)</f>
        <v>0</v>
      </c>
      <c r="H39" s="14">
        <f>SUM(H37:H38)</f>
        <v>0</v>
      </c>
      <c r="I39" s="14">
        <f>SUM(I37:I38)</f>
        <v>0</v>
      </c>
      <c r="J39" s="14">
        <f>SUM(J37:J38)</f>
        <v>0</v>
      </c>
      <c r="K39" s="14">
        <f>SUM(K37:K38)</f>
        <v>0</v>
      </c>
      <c r="L39" s="246" t="e">
        <f>M39/K39</f>
        <v>#DIV/0!</v>
      </c>
      <c r="M39" s="14">
        <f>SUM(M37:M38)</f>
        <v>0</v>
      </c>
      <c r="N39" s="59">
        <v>0</v>
      </c>
    </row>
    <row r="40" spans="1:14" ht="18" hidden="1">
      <c r="A40" s="304" t="s">
        <v>314</v>
      </c>
      <c r="B40" s="305"/>
      <c r="C40" s="57"/>
      <c r="D40" s="57"/>
      <c r="E40" s="57"/>
      <c r="F40" s="57"/>
      <c r="G40" s="57"/>
      <c r="H40" s="57"/>
      <c r="I40" s="57"/>
      <c r="J40" s="57"/>
      <c r="K40" s="57"/>
      <c r="L40" s="244"/>
      <c r="M40" s="57"/>
      <c r="N40" s="57"/>
    </row>
    <row r="41" spans="1:14" ht="51" hidden="1">
      <c r="A41" s="4" t="s">
        <v>306</v>
      </c>
      <c r="B41" s="4" t="s">
        <v>327</v>
      </c>
      <c r="C41" s="4" t="s">
        <v>311</v>
      </c>
      <c r="D41" s="4" t="s">
        <v>312</v>
      </c>
      <c r="E41" s="4" t="s">
        <v>328</v>
      </c>
      <c r="F41" s="4" t="s">
        <v>329</v>
      </c>
      <c r="G41" s="4" t="s">
        <v>330</v>
      </c>
      <c r="H41" s="4" t="s">
        <v>331</v>
      </c>
      <c r="I41" s="4" t="s">
        <v>332</v>
      </c>
      <c r="J41" s="4" t="s">
        <v>333</v>
      </c>
      <c r="K41" s="4" t="s">
        <v>354</v>
      </c>
      <c r="L41" s="245" t="s">
        <v>353</v>
      </c>
      <c r="M41" s="4" t="s">
        <v>355</v>
      </c>
      <c r="N41" s="159" t="s">
        <v>375</v>
      </c>
    </row>
    <row r="42" spans="1:14" ht="12.75" hidden="1">
      <c r="A42" s="6"/>
      <c r="B42" s="15"/>
      <c r="C42" s="7"/>
      <c r="D42" s="8"/>
      <c r="E42" s="2"/>
      <c r="F42" s="2"/>
      <c r="G42" s="12"/>
      <c r="H42" s="12"/>
      <c r="I42" s="12"/>
      <c r="J42" s="12"/>
      <c r="K42" s="12"/>
      <c r="L42" s="231"/>
      <c r="M42" s="12">
        <f>K42*L42</f>
        <v>0</v>
      </c>
      <c r="N42" s="12">
        <v>0</v>
      </c>
    </row>
    <row r="43" spans="1:14" ht="12.75" hidden="1">
      <c r="A43" s="6"/>
      <c r="B43" s="15"/>
      <c r="C43" s="7"/>
      <c r="D43" s="8"/>
      <c r="E43" s="2"/>
      <c r="F43" s="2"/>
      <c r="G43" s="12"/>
      <c r="H43" s="12"/>
      <c r="I43" s="12"/>
      <c r="J43" s="12"/>
      <c r="K43" s="12"/>
      <c r="L43" s="231"/>
      <c r="M43" s="12">
        <f>K43*L43</f>
        <v>0</v>
      </c>
      <c r="N43" s="12">
        <v>0</v>
      </c>
    </row>
    <row r="44" spans="6:14" ht="12.75" hidden="1">
      <c r="F44" s="56" t="s">
        <v>363</v>
      </c>
      <c r="G44" s="14">
        <f>SUM(G42:G43)</f>
        <v>0</v>
      </c>
      <c r="H44" s="14">
        <f>SUM(H42:H43)</f>
        <v>0</v>
      </c>
      <c r="I44" s="14">
        <f>SUM(I42:I43)</f>
        <v>0</v>
      </c>
      <c r="J44" s="14">
        <f>SUM(J42:J43)</f>
        <v>0</v>
      </c>
      <c r="K44" s="14">
        <f>SUM(K42:K43)</f>
        <v>0</v>
      </c>
      <c r="L44" s="246" t="e">
        <f>M44/K44</f>
        <v>#DIV/0!</v>
      </c>
      <c r="M44" s="14">
        <f>SUM(M42:M43)</f>
        <v>0</v>
      </c>
      <c r="N44" s="59">
        <v>0</v>
      </c>
    </row>
    <row r="45" spans="1:14" ht="18" hidden="1">
      <c r="A45" s="304" t="s">
        <v>315</v>
      </c>
      <c r="B45" s="305"/>
      <c r="C45" s="57"/>
      <c r="D45" s="57"/>
      <c r="E45" s="57"/>
      <c r="F45" s="57"/>
      <c r="G45" s="57"/>
      <c r="H45" s="57"/>
      <c r="I45" s="57"/>
      <c r="J45" s="57"/>
      <c r="K45" s="57"/>
      <c r="L45" s="244"/>
      <c r="M45" s="57"/>
      <c r="N45" s="57"/>
    </row>
    <row r="46" spans="1:14" ht="51" hidden="1">
      <c r="A46" s="4" t="s">
        <v>306</v>
      </c>
      <c r="B46" s="4" t="s">
        <v>327</v>
      </c>
      <c r="C46" s="4" t="s">
        <v>311</v>
      </c>
      <c r="D46" s="4" t="s">
        <v>312</v>
      </c>
      <c r="E46" s="4" t="s">
        <v>328</v>
      </c>
      <c r="F46" s="4" t="s">
        <v>329</v>
      </c>
      <c r="G46" s="4" t="s">
        <v>330</v>
      </c>
      <c r="H46" s="4" t="s">
        <v>331</v>
      </c>
      <c r="I46" s="4" t="s">
        <v>332</v>
      </c>
      <c r="J46" s="4" t="s">
        <v>333</v>
      </c>
      <c r="K46" s="4" t="s">
        <v>354</v>
      </c>
      <c r="L46" s="245" t="s">
        <v>353</v>
      </c>
      <c r="M46" s="4" t="s">
        <v>355</v>
      </c>
      <c r="N46" s="159" t="s">
        <v>375</v>
      </c>
    </row>
    <row r="47" spans="1:14" ht="12.75" hidden="1">
      <c r="A47" s="6"/>
      <c r="B47" s="15"/>
      <c r="C47" s="7"/>
      <c r="D47" s="8"/>
      <c r="E47" s="2"/>
      <c r="F47" s="2"/>
      <c r="G47" s="12"/>
      <c r="H47" s="12"/>
      <c r="I47" s="12"/>
      <c r="J47" s="12"/>
      <c r="K47" s="12"/>
      <c r="L47" s="231"/>
      <c r="M47" s="12">
        <f>K47*L47</f>
        <v>0</v>
      </c>
      <c r="N47" s="12">
        <v>0</v>
      </c>
    </row>
    <row r="48" spans="1:14" ht="12.75" hidden="1">
      <c r="A48" s="6"/>
      <c r="B48" s="15"/>
      <c r="C48" s="7"/>
      <c r="D48" s="8"/>
      <c r="E48" s="2"/>
      <c r="F48" s="2"/>
      <c r="G48" s="12"/>
      <c r="H48" s="12"/>
      <c r="I48" s="12"/>
      <c r="J48" s="12"/>
      <c r="K48" s="12"/>
      <c r="L48" s="231"/>
      <c r="M48" s="12">
        <f>K48*L48</f>
        <v>0</v>
      </c>
      <c r="N48" s="12">
        <v>0</v>
      </c>
    </row>
    <row r="49" spans="1:14" ht="12.75" hidden="1">
      <c r="A49" s="6"/>
      <c r="B49" s="15"/>
      <c r="C49" s="7"/>
      <c r="D49" s="8"/>
      <c r="E49" s="2"/>
      <c r="F49" s="2"/>
      <c r="G49" s="12"/>
      <c r="H49" s="12"/>
      <c r="I49" s="12"/>
      <c r="J49" s="12"/>
      <c r="K49" s="12"/>
      <c r="L49" s="231"/>
      <c r="M49" s="12">
        <f>K49*L49</f>
        <v>0</v>
      </c>
      <c r="N49" s="12">
        <v>0</v>
      </c>
    </row>
    <row r="50" spans="6:14" ht="12.75" hidden="1">
      <c r="F50" s="56" t="s">
        <v>363</v>
      </c>
      <c r="G50" s="14">
        <f>SUM(G47:G49)</f>
        <v>0</v>
      </c>
      <c r="H50" s="14">
        <f>SUM(H47:H49)</f>
        <v>0</v>
      </c>
      <c r="I50" s="14">
        <f>SUM(I47:I49)</f>
        <v>0</v>
      </c>
      <c r="J50" s="14">
        <f>SUM(J47:J49)</f>
        <v>0</v>
      </c>
      <c r="K50" s="14">
        <f>SUM(K47:K49)</f>
        <v>0</v>
      </c>
      <c r="L50" s="246" t="e">
        <f>M50/K50</f>
        <v>#DIV/0!</v>
      </c>
      <c r="M50" s="14">
        <f>SUM(M47:M49)</f>
        <v>0</v>
      </c>
      <c r="N50" s="59">
        <v>0</v>
      </c>
    </row>
    <row r="51" spans="1:14" ht="18" hidden="1">
      <c r="A51" s="304" t="s">
        <v>324</v>
      </c>
      <c r="B51" s="312"/>
      <c r="C51" s="57"/>
      <c r="D51" s="57"/>
      <c r="E51" s="57"/>
      <c r="F51" s="57"/>
      <c r="G51" s="57"/>
      <c r="H51" s="57"/>
      <c r="I51" s="57"/>
      <c r="J51" s="57"/>
      <c r="K51" s="57"/>
      <c r="L51" s="244"/>
      <c r="M51" s="57"/>
      <c r="N51" s="57"/>
    </row>
    <row r="52" spans="1:14" ht="51" hidden="1">
      <c r="A52" s="4" t="s">
        <v>306</v>
      </c>
      <c r="B52" s="4" t="s">
        <v>327</v>
      </c>
      <c r="C52" s="4" t="s">
        <v>311</v>
      </c>
      <c r="D52" s="4" t="s">
        <v>312</v>
      </c>
      <c r="E52" s="4" t="s">
        <v>328</v>
      </c>
      <c r="F52" s="4" t="s">
        <v>329</v>
      </c>
      <c r="G52" s="4" t="s">
        <v>330</v>
      </c>
      <c r="H52" s="4" t="s">
        <v>331</v>
      </c>
      <c r="I52" s="4" t="s">
        <v>332</v>
      </c>
      <c r="J52" s="4" t="s">
        <v>333</v>
      </c>
      <c r="K52" s="4" t="s">
        <v>354</v>
      </c>
      <c r="L52" s="245" t="s">
        <v>353</v>
      </c>
      <c r="M52" s="4" t="s">
        <v>355</v>
      </c>
      <c r="N52" s="159" t="s">
        <v>375</v>
      </c>
    </row>
    <row r="53" spans="1:14" ht="12.75" hidden="1">
      <c r="A53" s="6"/>
      <c r="B53" s="15"/>
      <c r="C53" s="7"/>
      <c r="D53" s="8"/>
      <c r="E53" s="2"/>
      <c r="F53" s="2"/>
      <c r="G53" s="12"/>
      <c r="H53" s="12"/>
      <c r="I53" s="12"/>
      <c r="J53" s="12"/>
      <c r="K53" s="12"/>
      <c r="L53" s="231"/>
      <c r="M53" s="12">
        <f>K53*L53</f>
        <v>0</v>
      </c>
      <c r="N53" s="12">
        <v>0</v>
      </c>
    </row>
    <row r="54" spans="6:14" ht="12.75" hidden="1">
      <c r="F54" s="56" t="s">
        <v>363</v>
      </c>
      <c r="G54" s="14">
        <f>SUM(G53:G53)</f>
        <v>0</v>
      </c>
      <c r="H54" s="14">
        <f>SUM(H53:H53)</f>
        <v>0</v>
      </c>
      <c r="I54" s="14">
        <f>SUM(I53:I53)</f>
        <v>0</v>
      </c>
      <c r="J54" s="14">
        <f>SUM(J53:J53)</f>
        <v>0</v>
      </c>
      <c r="K54" s="14">
        <f>SUM(K53:K53)</f>
        <v>0</v>
      </c>
      <c r="L54" s="246" t="e">
        <f>M54/K54</f>
        <v>#DIV/0!</v>
      </c>
      <c r="M54" s="14">
        <f>SUM(M53:M53)</f>
        <v>0</v>
      </c>
      <c r="N54" s="59">
        <v>0</v>
      </c>
    </row>
    <row r="55" spans="1:14" ht="18" hidden="1">
      <c r="A55" s="304" t="s">
        <v>325</v>
      </c>
      <c r="B55" s="305"/>
      <c r="C55" s="57"/>
      <c r="D55" s="57"/>
      <c r="E55" s="57"/>
      <c r="F55" s="57"/>
      <c r="G55" s="57"/>
      <c r="H55" s="57"/>
      <c r="I55" s="57"/>
      <c r="J55" s="57"/>
      <c r="K55" s="57"/>
      <c r="L55" s="244"/>
      <c r="M55" s="57"/>
      <c r="N55" s="57"/>
    </row>
    <row r="56" spans="1:14" ht="51" hidden="1">
      <c r="A56" s="4" t="s">
        <v>306</v>
      </c>
      <c r="B56" s="4" t="s">
        <v>327</v>
      </c>
      <c r="C56" s="4" t="s">
        <v>311</v>
      </c>
      <c r="D56" s="4" t="s">
        <v>312</v>
      </c>
      <c r="E56" s="4" t="s">
        <v>328</v>
      </c>
      <c r="F56" s="4" t="s">
        <v>329</v>
      </c>
      <c r="G56" s="4" t="s">
        <v>330</v>
      </c>
      <c r="H56" s="4" t="s">
        <v>331</v>
      </c>
      <c r="I56" s="4" t="s">
        <v>332</v>
      </c>
      <c r="J56" s="4" t="s">
        <v>333</v>
      </c>
      <c r="K56" s="4" t="s">
        <v>354</v>
      </c>
      <c r="L56" s="245" t="s">
        <v>353</v>
      </c>
      <c r="M56" s="4" t="s">
        <v>355</v>
      </c>
      <c r="N56" s="159" t="s">
        <v>375</v>
      </c>
    </row>
    <row r="57" spans="1:14" ht="12.75" hidden="1">
      <c r="A57" s="6"/>
      <c r="B57" s="15"/>
      <c r="C57" s="7"/>
      <c r="D57" s="8"/>
      <c r="E57" s="2"/>
      <c r="F57" s="2"/>
      <c r="G57" s="12"/>
      <c r="H57" s="12"/>
      <c r="I57" s="12"/>
      <c r="J57" s="12"/>
      <c r="K57" s="12"/>
      <c r="L57" s="231"/>
      <c r="M57" s="12">
        <f>K57*L57</f>
        <v>0</v>
      </c>
      <c r="N57" s="12">
        <v>0</v>
      </c>
    </row>
    <row r="58" spans="1:14" ht="12.75" hidden="1">
      <c r="A58" s="6"/>
      <c r="B58" s="15"/>
      <c r="C58" s="7"/>
      <c r="D58" s="8"/>
      <c r="E58" s="2"/>
      <c r="F58" s="2"/>
      <c r="G58" s="12"/>
      <c r="H58" s="12"/>
      <c r="I58" s="12"/>
      <c r="J58" s="12"/>
      <c r="K58" s="12"/>
      <c r="L58" s="231"/>
      <c r="M58" s="12">
        <f>K58*L58</f>
        <v>0</v>
      </c>
      <c r="N58" s="12">
        <v>0</v>
      </c>
    </row>
    <row r="59" spans="1:14" ht="12.75" hidden="1">
      <c r="A59" s="6"/>
      <c r="B59" s="15"/>
      <c r="C59" s="7"/>
      <c r="D59" s="8"/>
      <c r="E59" s="2"/>
      <c r="F59" s="2"/>
      <c r="G59" s="12"/>
      <c r="H59" s="12"/>
      <c r="I59" s="12"/>
      <c r="J59" s="12"/>
      <c r="K59" s="12"/>
      <c r="L59" s="231"/>
      <c r="M59" s="12">
        <f>K59*L59</f>
        <v>0</v>
      </c>
      <c r="N59" s="12">
        <v>0</v>
      </c>
    </row>
    <row r="60" spans="6:14" ht="12.75" hidden="1">
      <c r="F60" s="56" t="s">
        <v>363</v>
      </c>
      <c r="G60" s="14">
        <f>SUM(G57:G59)</f>
        <v>0</v>
      </c>
      <c r="H60" s="14">
        <f>SUM(H57:H59)</f>
        <v>0</v>
      </c>
      <c r="I60" s="14">
        <f>SUM(I57:I59)</f>
        <v>0</v>
      </c>
      <c r="J60" s="14">
        <f>SUM(J57:J59)</f>
        <v>0</v>
      </c>
      <c r="K60" s="14">
        <f>SUM(K57:K59)</f>
        <v>0</v>
      </c>
      <c r="L60" s="246" t="e">
        <f>M60/K60</f>
        <v>#DIV/0!</v>
      </c>
      <c r="M60" s="14">
        <f>SUM(M57:M59)</f>
        <v>0</v>
      </c>
      <c r="N60" s="59">
        <v>0</v>
      </c>
    </row>
    <row r="61" spans="1:14" ht="18" hidden="1">
      <c r="A61" s="304" t="s">
        <v>316</v>
      </c>
      <c r="B61" s="305"/>
      <c r="C61" s="57"/>
      <c r="D61" s="57"/>
      <c r="E61" s="57"/>
      <c r="F61" s="57"/>
      <c r="G61" s="57"/>
      <c r="H61" s="57"/>
      <c r="I61" s="57"/>
      <c r="J61" s="57"/>
      <c r="K61" s="57"/>
      <c r="L61" s="244"/>
      <c r="M61" s="57"/>
      <c r="N61" s="57"/>
    </row>
    <row r="62" spans="1:14" ht="51" hidden="1">
      <c r="A62" s="4" t="s">
        <v>306</v>
      </c>
      <c r="B62" s="4" t="s">
        <v>327</v>
      </c>
      <c r="C62" s="4" t="s">
        <v>311</v>
      </c>
      <c r="D62" s="4" t="s">
        <v>312</v>
      </c>
      <c r="E62" s="4" t="s">
        <v>328</v>
      </c>
      <c r="F62" s="4" t="s">
        <v>329</v>
      </c>
      <c r="G62" s="4" t="s">
        <v>330</v>
      </c>
      <c r="H62" s="4" t="s">
        <v>331</v>
      </c>
      <c r="I62" s="4" t="s">
        <v>332</v>
      </c>
      <c r="J62" s="4" t="s">
        <v>333</v>
      </c>
      <c r="K62" s="4" t="s">
        <v>354</v>
      </c>
      <c r="L62" s="245" t="s">
        <v>353</v>
      </c>
      <c r="M62" s="4" t="s">
        <v>355</v>
      </c>
      <c r="N62" s="159" t="s">
        <v>375</v>
      </c>
    </row>
    <row r="63" spans="1:14" ht="12.75" hidden="1">
      <c r="A63" s="6"/>
      <c r="B63" s="15"/>
      <c r="C63" s="7"/>
      <c r="D63" s="8"/>
      <c r="E63" s="2"/>
      <c r="F63" s="2"/>
      <c r="G63" s="12"/>
      <c r="H63" s="12"/>
      <c r="I63" s="12"/>
      <c r="J63" s="12"/>
      <c r="K63" s="12"/>
      <c r="L63" s="231"/>
      <c r="M63" s="12">
        <f>K63*L63</f>
        <v>0</v>
      </c>
      <c r="N63" s="12">
        <v>0</v>
      </c>
    </row>
    <row r="64" spans="1:14" ht="12.75" hidden="1">
      <c r="A64" s="6"/>
      <c r="B64" s="15"/>
      <c r="C64" s="7"/>
      <c r="D64" s="8"/>
      <c r="E64" s="2"/>
      <c r="F64" s="2"/>
      <c r="G64" s="12"/>
      <c r="H64" s="12"/>
      <c r="I64" s="12"/>
      <c r="J64" s="12"/>
      <c r="K64" s="12"/>
      <c r="L64" s="231"/>
      <c r="M64" s="12">
        <f>K64*L64</f>
        <v>0</v>
      </c>
      <c r="N64" s="12">
        <v>0</v>
      </c>
    </row>
    <row r="65" spans="1:14" ht="12.75" hidden="1">
      <c r="A65" s="6"/>
      <c r="B65" s="15"/>
      <c r="C65" s="7"/>
      <c r="D65" s="8"/>
      <c r="E65" s="2"/>
      <c r="F65" s="2"/>
      <c r="G65" s="12"/>
      <c r="H65" s="12"/>
      <c r="I65" s="12"/>
      <c r="J65" s="12"/>
      <c r="K65" s="12"/>
      <c r="L65" s="231"/>
      <c r="M65" s="12">
        <f>K65*L65</f>
        <v>0</v>
      </c>
      <c r="N65" s="12">
        <v>0</v>
      </c>
    </row>
    <row r="66" spans="1:14" ht="12.75" hidden="1">
      <c r="A66" s="6"/>
      <c r="B66" s="15"/>
      <c r="C66" s="7"/>
      <c r="D66" s="8"/>
      <c r="E66" s="2"/>
      <c r="F66" s="2"/>
      <c r="G66" s="12"/>
      <c r="H66" s="12"/>
      <c r="I66" s="12"/>
      <c r="J66" s="12"/>
      <c r="K66" s="12"/>
      <c r="L66" s="231"/>
      <c r="M66" s="12">
        <f>K66*L66</f>
        <v>0</v>
      </c>
      <c r="N66" s="12">
        <v>0</v>
      </c>
    </row>
    <row r="67" spans="6:14" ht="12.75" hidden="1">
      <c r="F67" s="56" t="s">
        <v>363</v>
      </c>
      <c r="G67" s="14">
        <f>SUM(G63:G66)</f>
        <v>0</v>
      </c>
      <c r="H67" s="14">
        <f>SUM(H63:H66)</f>
        <v>0</v>
      </c>
      <c r="I67" s="14">
        <f>SUM(I63:I66)</f>
        <v>0</v>
      </c>
      <c r="J67" s="14">
        <f>SUM(J63:J66)</f>
        <v>0</v>
      </c>
      <c r="K67" s="14">
        <f>SUM(K63:K66)</f>
        <v>0</v>
      </c>
      <c r="L67" s="246" t="e">
        <f>M67/K67</f>
        <v>#DIV/0!</v>
      </c>
      <c r="M67" s="14">
        <f>SUM(M63:M66)</f>
        <v>0</v>
      </c>
      <c r="N67" s="59">
        <v>0</v>
      </c>
    </row>
    <row r="68" spans="1:14" ht="18" hidden="1">
      <c r="A68" s="304" t="s">
        <v>320</v>
      </c>
      <c r="B68" s="305"/>
      <c r="C68" s="57"/>
      <c r="D68" s="57"/>
      <c r="E68" s="57"/>
      <c r="F68" s="57"/>
      <c r="G68" s="57"/>
      <c r="H68" s="57"/>
      <c r="I68" s="57"/>
      <c r="J68" s="57"/>
      <c r="K68" s="57"/>
      <c r="L68" s="244"/>
      <c r="M68" s="57"/>
      <c r="N68" s="57"/>
    </row>
    <row r="69" spans="1:14" ht="51" hidden="1">
      <c r="A69" s="4" t="s">
        <v>306</v>
      </c>
      <c r="B69" s="4" t="s">
        <v>327</v>
      </c>
      <c r="C69" s="4" t="s">
        <v>311</v>
      </c>
      <c r="D69" s="4" t="s">
        <v>312</v>
      </c>
      <c r="E69" s="4" t="s">
        <v>328</v>
      </c>
      <c r="F69" s="4" t="s">
        <v>329</v>
      </c>
      <c r="G69" s="4" t="s">
        <v>330</v>
      </c>
      <c r="H69" s="4" t="s">
        <v>331</v>
      </c>
      <c r="I69" s="4" t="s">
        <v>332</v>
      </c>
      <c r="J69" s="4" t="s">
        <v>333</v>
      </c>
      <c r="K69" s="4" t="s">
        <v>354</v>
      </c>
      <c r="L69" s="245" t="s">
        <v>353</v>
      </c>
      <c r="M69" s="4" t="s">
        <v>355</v>
      </c>
      <c r="N69" s="159" t="s">
        <v>375</v>
      </c>
    </row>
    <row r="70" spans="1:14" ht="12.75" hidden="1">
      <c r="A70" s="6"/>
      <c r="B70" s="15"/>
      <c r="C70" s="7"/>
      <c r="D70" s="8"/>
      <c r="E70" s="2"/>
      <c r="F70" s="2"/>
      <c r="G70" s="12"/>
      <c r="H70" s="12"/>
      <c r="I70" s="12"/>
      <c r="J70" s="12"/>
      <c r="K70" s="12"/>
      <c r="L70" s="231"/>
      <c r="M70" s="12">
        <f>K70*L70</f>
        <v>0</v>
      </c>
      <c r="N70" s="12">
        <v>0</v>
      </c>
    </row>
    <row r="71" spans="1:14" ht="12.75" hidden="1">
      <c r="A71" s="6"/>
      <c r="B71" s="15"/>
      <c r="C71" s="7"/>
      <c r="D71" s="8"/>
      <c r="E71" s="2"/>
      <c r="F71" s="2"/>
      <c r="G71" s="12"/>
      <c r="H71" s="12"/>
      <c r="I71" s="12"/>
      <c r="J71" s="12"/>
      <c r="K71" s="12"/>
      <c r="L71" s="231"/>
      <c r="M71" s="12">
        <f>K71*L71</f>
        <v>0</v>
      </c>
      <c r="N71" s="12">
        <v>0</v>
      </c>
    </row>
    <row r="72" spans="1:14" ht="12.75" hidden="1">
      <c r="A72" s="6"/>
      <c r="B72" s="15"/>
      <c r="C72" s="7"/>
      <c r="D72" s="8"/>
      <c r="E72" s="2"/>
      <c r="F72" s="2"/>
      <c r="G72" s="12"/>
      <c r="H72" s="12"/>
      <c r="I72" s="12"/>
      <c r="J72" s="12"/>
      <c r="K72" s="12"/>
      <c r="L72" s="231"/>
      <c r="M72" s="12">
        <f>K72*L72</f>
        <v>0</v>
      </c>
      <c r="N72" s="12">
        <v>0</v>
      </c>
    </row>
    <row r="73" spans="6:14" ht="12.75" hidden="1">
      <c r="F73" s="56" t="s">
        <v>363</v>
      </c>
      <c r="G73" s="14">
        <f>SUM(G70:G72)</f>
        <v>0</v>
      </c>
      <c r="H73" s="14">
        <f>SUM(H70:H72)</f>
        <v>0</v>
      </c>
      <c r="I73" s="14">
        <f>SUM(I70:I72)</f>
        <v>0</v>
      </c>
      <c r="J73" s="14">
        <f>SUM(J70:J72)</f>
        <v>0</v>
      </c>
      <c r="K73" s="14">
        <f>SUM(K70:K72)</f>
        <v>0</v>
      </c>
      <c r="L73" s="246" t="e">
        <f>M73/K73</f>
        <v>#DIV/0!</v>
      </c>
      <c r="M73" s="14">
        <f>SUM(M70:M72)</f>
        <v>0</v>
      </c>
      <c r="N73" s="59">
        <v>0</v>
      </c>
    </row>
    <row r="74" spans="1:14" ht="18" hidden="1">
      <c r="A74" s="304" t="s">
        <v>317</v>
      </c>
      <c r="B74" s="305"/>
      <c r="C74" s="57"/>
      <c r="D74" s="57"/>
      <c r="E74" s="57"/>
      <c r="F74" s="57"/>
      <c r="G74" s="57"/>
      <c r="H74" s="57"/>
      <c r="I74" s="57"/>
      <c r="J74" s="57"/>
      <c r="K74" s="57"/>
      <c r="L74" s="244"/>
      <c r="M74" s="57"/>
      <c r="N74" s="57"/>
    </row>
    <row r="75" spans="1:14" ht="51" hidden="1">
      <c r="A75" s="4" t="s">
        <v>306</v>
      </c>
      <c r="B75" s="4" t="s">
        <v>327</v>
      </c>
      <c r="C75" s="4" t="s">
        <v>311</v>
      </c>
      <c r="D75" s="4" t="s">
        <v>312</v>
      </c>
      <c r="E75" s="4" t="s">
        <v>328</v>
      </c>
      <c r="F75" s="4" t="s">
        <v>329</v>
      </c>
      <c r="G75" s="4" t="s">
        <v>330</v>
      </c>
      <c r="H75" s="4" t="s">
        <v>331</v>
      </c>
      <c r="I75" s="4" t="s">
        <v>332</v>
      </c>
      <c r="J75" s="4" t="s">
        <v>333</v>
      </c>
      <c r="K75" s="4" t="s">
        <v>354</v>
      </c>
      <c r="L75" s="245" t="s">
        <v>353</v>
      </c>
      <c r="M75" s="4" t="s">
        <v>355</v>
      </c>
      <c r="N75" s="159" t="s">
        <v>375</v>
      </c>
    </row>
    <row r="76" spans="1:14" ht="12.75" hidden="1">
      <c r="A76" s="6"/>
      <c r="B76" s="15"/>
      <c r="C76" s="7"/>
      <c r="D76" s="8"/>
      <c r="E76" s="2"/>
      <c r="F76" s="2"/>
      <c r="G76" s="12"/>
      <c r="H76" s="12"/>
      <c r="I76" s="12"/>
      <c r="J76" s="12"/>
      <c r="K76" s="12"/>
      <c r="L76" s="231"/>
      <c r="M76" s="12">
        <f>K76*L76</f>
        <v>0</v>
      </c>
      <c r="N76" s="12">
        <v>0</v>
      </c>
    </row>
    <row r="77" spans="1:14" ht="12.75" hidden="1">
      <c r="A77" s="6"/>
      <c r="B77" s="15"/>
      <c r="C77" s="7"/>
      <c r="D77" s="8"/>
      <c r="E77" s="2"/>
      <c r="F77" s="2"/>
      <c r="G77" s="12"/>
      <c r="H77" s="12"/>
      <c r="I77" s="12"/>
      <c r="J77" s="12"/>
      <c r="K77" s="12"/>
      <c r="L77" s="231"/>
      <c r="M77" s="12">
        <f>K77*L77</f>
        <v>0</v>
      </c>
      <c r="N77" s="12">
        <v>0</v>
      </c>
    </row>
    <row r="78" spans="6:14" ht="12.75" hidden="1">
      <c r="F78" s="56" t="s">
        <v>363</v>
      </c>
      <c r="G78" s="14">
        <f>SUM(G76:G77)</f>
        <v>0</v>
      </c>
      <c r="H78" s="14">
        <f>SUM(H76:H77)</f>
        <v>0</v>
      </c>
      <c r="I78" s="14">
        <f>SUM(I76:I77)</f>
        <v>0</v>
      </c>
      <c r="J78" s="14">
        <f>SUM(J76:J77)</f>
        <v>0</v>
      </c>
      <c r="K78" s="14">
        <f>SUM(K76:K77)</f>
        <v>0</v>
      </c>
      <c r="L78" s="246" t="e">
        <f>M78/K78</f>
        <v>#DIV/0!</v>
      </c>
      <c r="M78" s="14">
        <f>SUM(M76:M77)</f>
        <v>0</v>
      </c>
      <c r="N78" s="59">
        <v>0</v>
      </c>
    </row>
    <row r="79" spans="1:14" ht="18" hidden="1">
      <c r="A79" s="304" t="s">
        <v>318</v>
      </c>
      <c r="B79" s="305"/>
      <c r="C79" s="57"/>
      <c r="D79" s="57"/>
      <c r="E79" s="57"/>
      <c r="F79" s="57"/>
      <c r="G79" s="57"/>
      <c r="H79" s="57"/>
      <c r="I79" s="57"/>
      <c r="J79" s="57"/>
      <c r="K79" s="57"/>
      <c r="L79" s="244"/>
      <c r="M79" s="57"/>
      <c r="N79" s="57"/>
    </row>
    <row r="80" spans="1:14" ht="51" hidden="1">
      <c r="A80" s="4" t="s">
        <v>306</v>
      </c>
      <c r="B80" s="4" t="s">
        <v>327</v>
      </c>
      <c r="C80" s="4" t="s">
        <v>311</v>
      </c>
      <c r="D80" s="4" t="s">
        <v>312</v>
      </c>
      <c r="E80" s="4" t="s">
        <v>328</v>
      </c>
      <c r="F80" s="4" t="s">
        <v>329</v>
      </c>
      <c r="G80" s="4" t="s">
        <v>330</v>
      </c>
      <c r="H80" s="4" t="s">
        <v>331</v>
      </c>
      <c r="I80" s="4" t="s">
        <v>332</v>
      </c>
      <c r="J80" s="4" t="s">
        <v>333</v>
      </c>
      <c r="K80" s="4" t="s">
        <v>354</v>
      </c>
      <c r="L80" s="245" t="s">
        <v>353</v>
      </c>
      <c r="M80" s="4" t="s">
        <v>355</v>
      </c>
      <c r="N80" s="159" t="s">
        <v>375</v>
      </c>
    </row>
    <row r="81" spans="1:14" ht="12.75" hidden="1">
      <c r="A81" s="6"/>
      <c r="B81" s="15"/>
      <c r="C81" s="7"/>
      <c r="D81" s="8"/>
      <c r="E81" s="2"/>
      <c r="F81" s="2"/>
      <c r="G81" s="12"/>
      <c r="H81" s="12"/>
      <c r="I81" s="12"/>
      <c r="J81" s="12"/>
      <c r="K81" s="12"/>
      <c r="L81" s="231"/>
      <c r="M81" s="12"/>
      <c r="N81" s="12"/>
    </row>
    <row r="82" spans="1:14" ht="12.75" hidden="1">
      <c r="A82" s="6"/>
      <c r="B82" s="15"/>
      <c r="C82" s="7"/>
      <c r="D82" s="8"/>
      <c r="E82" s="2"/>
      <c r="F82" s="2"/>
      <c r="G82" s="12"/>
      <c r="H82" s="12"/>
      <c r="I82" s="12"/>
      <c r="J82" s="12"/>
      <c r="K82" s="12"/>
      <c r="L82" s="231"/>
      <c r="M82" s="12"/>
      <c r="N82" s="12"/>
    </row>
    <row r="83" spans="6:14" ht="12.75" hidden="1">
      <c r="F83" s="56" t="s">
        <v>363</v>
      </c>
      <c r="G83" s="14">
        <f>SUM(G81:G82)</f>
        <v>0</v>
      </c>
      <c r="H83" s="14">
        <f>SUM(H81:H82)</f>
        <v>0</v>
      </c>
      <c r="I83" s="14">
        <f>SUM(I81:I82)</f>
        <v>0</v>
      </c>
      <c r="J83" s="14">
        <f>SUM(J81:J82)</f>
        <v>0</v>
      </c>
      <c r="K83" s="14">
        <f>SUM(K81:K82)</f>
        <v>0</v>
      </c>
      <c r="L83" s="246" t="e">
        <f>M83/K83</f>
        <v>#DIV/0!</v>
      </c>
      <c r="M83" s="14">
        <f>SUM(M81:M82)</f>
        <v>0</v>
      </c>
      <c r="N83" s="59">
        <v>0</v>
      </c>
    </row>
    <row r="84" spans="1:14" ht="18" hidden="1">
      <c r="A84" s="304" t="s">
        <v>326</v>
      </c>
      <c r="B84" s="305"/>
      <c r="C84" s="57"/>
      <c r="D84" s="57"/>
      <c r="E84" s="57"/>
      <c r="F84" s="57"/>
      <c r="G84" s="57"/>
      <c r="H84" s="57"/>
      <c r="I84" s="57"/>
      <c r="J84" s="57"/>
      <c r="K84" s="57"/>
      <c r="L84" s="244"/>
      <c r="M84" s="57"/>
      <c r="N84" s="57"/>
    </row>
    <row r="85" spans="1:14" ht="51" hidden="1">
      <c r="A85" s="4" t="s">
        <v>306</v>
      </c>
      <c r="B85" s="4" t="s">
        <v>327</v>
      </c>
      <c r="C85" s="4" t="s">
        <v>311</v>
      </c>
      <c r="D85" s="4" t="s">
        <v>312</v>
      </c>
      <c r="E85" s="4" t="s">
        <v>328</v>
      </c>
      <c r="F85" s="4" t="s">
        <v>329</v>
      </c>
      <c r="G85" s="4" t="s">
        <v>330</v>
      </c>
      <c r="H85" s="4" t="s">
        <v>331</v>
      </c>
      <c r="I85" s="4" t="s">
        <v>332</v>
      </c>
      <c r="J85" s="4" t="s">
        <v>333</v>
      </c>
      <c r="K85" s="4" t="s">
        <v>354</v>
      </c>
      <c r="L85" s="245" t="s">
        <v>353</v>
      </c>
      <c r="M85" s="4" t="s">
        <v>355</v>
      </c>
      <c r="N85" s="159" t="s">
        <v>375</v>
      </c>
    </row>
    <row r="86" spans="1:14" ht="12.75" hidden="1">
      <c r="A86" s="6"/>
      <c r="B86" s="75"/>
      <c r="C86" s="7"/>
      <c r="D86" s="8"/>
      <c r="E86" s="2"/>
      <c r="F86" s="2"/>
      <c r="G86" s="77"/>
      <c r="H86" s="77"/>
      <c r="I86" s="77"/>
      <c r="J86" s="77"/>
      <c r="K86" s="77"/>
      <c r="L86" s="231"/>
      <c r="M86" s="12">
        <f>K86*L86</f>
        <v>0</v>
      </c>
      <c r="N86" s="12">
        <v>0</v>
      </c>
    </row>
    <row r="87" spans="1:14" ht="12.75" hidden="1">
      <c r="A87" s="6"/>
      <c r="B87" s="15"/>
      <c r="C87" s="7"/>
      <c r="D87" s="8"/>
      <c r="E87" s="2"/>
      <c r="F87" s="2"/>
      <c r="G87" s="12"/>
      <c r="H87" s="12"/>
      <c r="I87" s="12"/>
      <c r="J87" s="12"/>
      <c r="K87" s="12"/>
      <c r="L87" s="231"/>
      <c r="M87" s="12">
        <f>K87*L87</f>
        <v>0</v>
      </c>
      <c r="N87" s="12">
        <v>0</v>
      </c>
    </row>
    <row r="88" spans="1:14" ht="12.75" hidden="1">
      <c r="A88" s="6"/>
      <c r="B88" s="15"/>
      <c r="C88" s="7"/>
      <c r="D88" s="8"/>
      <c r="E88" s="2"/>
      <c r="F88" s="2"/>
      <c r="G88" s="12"/>
      <c r="H88" s="12"/>
      <c r="I88" s="12"/>
      <c r="J88" s="12"/>
      <c r="K88" s="12"/>
      <c r="L88" s="231"/>
      <c r="M88" s="12">
        <f>K88*L88</f>
        <v>0</v>
      </c>
      <c r="N88" s="12">
        <v>0</v>
      </c>
    </row>
    <row r="89" spans="6:14" ht="12.75" hidden="1">
      <c r="F89" s="56" t="s">
        <v>363</v>
      </c>
      <c r="G89" s="14">
        <f>SUM(G86:G88)</f>
        <v>0</v>
      </c>
      <c r="H89" s="14">
        <f>SUM(H86:H88)</f>
        <v>0</v>
      </c>
      <c r="I89" s="14">
        <f>SUM(I86:I88)</f>
        <v>0</v>
      </c>
      <c r="J89" s="14">
        <f>SUM(J86:J88)</f>
        <v>0</v>
      </c>
      <c r="K89" s="14">
        <f>SUM(K86:K88)</f>
        <v>0</v>
      </c>
      <c r="L89" s="246" t="e">
        <f>M89/K89</f>
        <v>#DIV/0!</v>
      </c>
      <c r="M89" s="14">
        <f>SUM(M86:M88)</f>
        <v>0</v>
      </c>
      <c r="N89" s="59">
        <v>0</v>
      </c>
    </row>
    <row r="90" spans="1:14" ht="18" hidden="1">
      <c r="A90" s="304" t="s">
        <v>319</v>
      </c>
      <c r="B90" s="305"/>
      <c r="C90" s="57"/>
      <c r="D90" s="57"/>
      <c r="E90" s="57"/>
      <c r="F90" s="57"/>
      <c r="G90" s="57"/>
      <c r="H90" s="57"/>
      <c r="I90" s="57"/>
      <c r="J90" s="57"/>
      <c r="K90" s="57"/>
      <c r="L90" s="244"/>
      <c r="M90" s="57"/>
      <c r="N90" s="57"/>
    </row>
    <row r="91" spans="1:14" ht="51" hidden="1">
      <c r="A91" s="4" t="s">
        <v>306</v>
      </c>
      <c r="B91" s="4" t="s">
        <v>327</v>
      </c>
      <c r="C91" s="4" t="s">
        <v>311</v>
      </c>
      <c r="D91" s="4" t="s">
        <v>312</v>
      </c>
      <c r="E91" s="4" t="s">
        <v>328</v>
      </c>
      <c r="F91" s="4" t="s">
        <v>329</v>
      </c>
      <c r="G91" s="4" t="s">
        <v>330</v>
      </c>
      <c r="H91" s="4" t="s">
        <v>331</v>
      </c>
      <c r="I91" s="4" t="s">
        <v>332</v>
      </c>
      <c r="J91" s="4" t="s">
        <v>333</v>
      </c>
      <c r="K91" s="4" t="s">
        <v>354</v>
      </c>
      <c r="L91" s="245" t="s">
        <v>353</v>
      </c>
      <c r="M91" s="4" t="s">
        <v>355</v>
      </c>
      <c r="N91" s="159" t="s">
        <v>375</v>
      </c>
    </row>
    <row r="92" spans="1:14" ht="12.75" hidden="1">
      <c r="A92" s="6"/>
      <c r="B92" s="15"/>
      <c r="C92" s="7"/>
      <c r="D92" s="8"/>
      <c r="E92" s="2"/>
      <c r="F92" s="2"/>
      <c r="G92" s="12"/>
      <c r="H92" s="12"/>
      <c r="I92" s="12"/>
      <c r="J92" s="12"/>
      <c r="K92" s="12"/>
      <c r="L92" s="231"/>
      <c r="M92" s="12">
        <f>K92*L92</f>
        <v>0</v>
      </c>
      <c r="N92" s="12">
        <v>0</v>
      </c>
    </row>
    <row r="93" spans="1:14" ht="12.75" hidden="1">
      <c r="A93" s="6"/>
      <c r="B93" s="15"/>
      <c r="C93" s="7"/>
      <c r="D93" s="8"/>
      <c r="E93" s="2"/>
      <c r="F93" s="2"/>
      <c r="G93" s="12"/>
      <c r="H93" s="12"/>
      <c r="I93" s="12"/>
      <c r="J93" s="12"/>
      <c r="K93" s="12"/>
      <c r="L93" s="231"/>
      <c r="M93" s="12">
        <f>K93*L93</f>
        <v>0</v>
      </c>
      <c r="N93" s="12">
        <v>0</v>
      </c>
    </row>
    <row r="94" spans="6:14" ht="12.75" hidden="1">
      <c r="F94" s="56" t="s">
        <v>363</v>
      </c>
      <c r="G94" s="14">
        <f>SUM(G92:G93)</f>
        <v>0</v>
      </c>
      <c r="H94" s="14">
        <f>SUM(H92:H93)</f>
        <v>0</v>
      </c>
      <c r="I94" s="14">
        <f>SUM(I92:I93)</f>
        <v>0</v>
      </c>
      <c r="J94" s="14">
        <f>SUM(J92:J93)</f>
        <v>0</v>
      </c>
      <c r="K94" s="14">
        <f>SUM(K92:K93)</f>
        <v>0</v>
      </c>
      <c r="L94" s="246" t="e">
        <f>M94/K94</f>
        <v>#DIV/0!</v>
      </c>
      <c r="M94" s="14">
        <f>SUM(M92:M93)</f>
        <v>0</v>
      </c>
      <c r="N94" s="59">
        <v>0</v>
      </c>
    </row>
    <row r="95" spans="6:14" ht="12.75">
      <c r="F95" s="56"/>
      <c r="G95" s="14"/>
      <c r="H95" s="14"/>
      <c r="I95" s="14"/>
      <c r="J95" s="14"/>
      <c r="K95" s="14"/>
      <c r="L95" s="247"/>
      <c r="M95" s="14"/>
      <c r="N95" s="59"/>
    </row>
    <row r="96" spans="6:14" ht="12.75">
      <c r="F96" s="56"/>
      <c r="G96" s="14"/>
      <c r="H96" s="14"/>
      <c r="I96" s="14"/>
      <c r="J96" s="14"/>
      <c r="K96" s="14"/>
      <c r="L96" s="247"/>
      <c r="M96" s="14"/>
      <c r="N96" s="59"/>
    </row>
    <row r="97" spans="12:14" ht="12.75">
      <c r="L97" s="248"/>
      <c r="N97" s="9"/>
    </row>
    <row r="98" spans="3:15" ht="12.75">
      <c r="C98" s="313" t="s">
        <v>366</v>
      </c>
      <c r="D98" s="314"/>
      <c r="E98" s="314"/>
      <c r="F98" s="315"/>
      <c r="G98" s="58">
        <f>G11+G16+G21+G25+G30+G34+G39+G44+G50+G54+G60+G67+G73+G78+G83+G89+G94</f>
        <v>16550</v>
      </c>
      <c r="H98" s="58">
        <f>H11+H16+H21+H25+H30+H34+H39+H44+H50+H54+H60+H67+H73+H78+H83+H89+H94</f>
        <v>16550</v>
      </c>
      <c r="I98" s="58">
        <f>I11+I16+I21+I25+I30+I34+I39+I44+I50+I54+I60+I67+I73+I78+I83+I89+I94</f>
        <v>16550</v>
      </c>
      <c r="J98" s="58">
        <f>J11+J16+J21+J25+J30+J34+J39+J44+J50+J54+J60+J67+J73+J78+J83+J89+J94</f>
        <v>0</v>
      </c>
      <c r="K98" s="58">
        <f>K11+K16+K21+K25+K30+K34+K39+K44+K50+K54+K60+K67+K73+K78+K83+K89+K94</f>
        <v>16550</v>
      </c>
      <c r="L98" s="249">
        <f>M98/K98</f>
        <v>0.3</v>
      </c>
      <c r="M98" s="58">
        <f>M11+M16+M21+M25+M30+M34+M39+M44+M50+M54+M60+M67+M73+M78+M83+M89+M94</f>
        <v>4965</v>
      </c>
      <c r="N98" s="257">
        <f>N25</f>
        <v>4166.290872701512</v>
      </c>
      <c r="O98" s="231">
        <f>N98/K98</f>
        <v>0.2517396297704841</v>
      </c>
    </row>
  </sheetData>
  <sheetProtection selectLockedCells="1" selectUnlockedCells="1"/>
  <mergeCells count="22">
    <mergeCell ref="A90:B90"/>
    <mergeCell ref="C98:F98"/>
    <mergeCell ref="A68:B68"/>
    <mergeCell ref="A74:B74"/>
    <mergeCell ref="A79:B79"/>
    <mergeCell ref="A84:B84"/>
    <mergeCell ref="A2:O2"/>
    <mergeCell ref="A55:B55"/>
    <mergeCell ref="A61:B61"/>
    <mergeCell ref="A31:B31"/>
    <mergeCell ref="A35:B35"/>
    <mergeCell ref="A40:B40"/>
    <mergeCell ref="A45:B45"/>
    <mergeCell ref="A51:B51"/>
    <mergeCell ref="A26:B26"/>
    <mergeCell ref="A22:B22"/>
    <mergeCell ref="A17:B17"/>
    <mergeCell ref="A12:B12"/>
    <mergeCell ref="A3:O3"/>
    <mergeCell ref="A4:O4"/>
    <mergeCell ref="A5:O5"/>
    <mergeCell ref="A7:B7"/>
  </mergeCells>
  <printOptions horizontalCentered="1"/>
  <pageMargins left="0.7874015748031497" right="0.2362204724409449" top="0.35433070866141736" bottom="0.7086614173228347" header="0.2755905511811024" footer="0.2755905511811024"/>
  <pageSetup horizontalDpi="300" verticalDpi="300" orientation="landscape" paperSize="8" scale="63" r:id="rId1"/>
  <headerFooter alignWithMargins="0">
    <oddFooter>&amp;C&amp;8Pagina &amp;P di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O117"/>
  <sheetViews>
    <sheetView zoomScale="75" zoomScaleNormal="75" zoomScaleSheetLayoutView="75" workbookViewId="0" topLeftCell="H21">
      <selection activeCell="N117" sqref="N117"/>
    </sheetView>
  </sheetViews>
  <sheetFormatPr defaultColWidth="9.140625" defaultRowHeight="12.75"/>
  <cols>
    <col min="1" max="1" width="9.7109375" style="93" customWidth="1"/>
    <col min="2" max="2" width="15.8515625" style="125" customWidth="1"/>
    <col min="3" max="3" width="21.00390625" style="94" customWidth="1"/>
    <col min="4" max="4" width="4.8515625" style="94" customWidth="1"/>
    <col min="5" max="5" width="51.7109375" style="94" customWidth="1"/>
    <col min="6" max="6" width="40.8515625" style="94" customWidth="1"/>
    <col min="7" max="11" width="20.7109375" style="94" customWidth="1"/>
    <col min="12" max="12" width="11.28125" style="93" customWidth="1"/>
    <col min="13" max="13" width="23.28125" style="100" customWidth="1"/>
    <col min="14" max="15" width="16.140625" style="94" customWidth="1"/>
    <col min="16" max="16384" width="9.140625" style="94" customWidth="1"/>
  </cols>
  <sheetData>
    <row r="1" ht="18.75" customHeight="1">
      <c r="M1" s="13"/>
    </row>
    <row r="2" spans="1:15" ht="27.75">
      <c r="A2" s="298" t="s">
        <v>310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</row>
    <row r="3" spans="1:15" ht="23.25" customHeight="1">
      <c r="A3" s="299" t="s">
        <v>555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</row>
    <row r="4" spans="1:15" ht="15">
      <c r="A4" s="300" t="s">
        <v>376</v>
      </c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00"/>
    </row>
    <row r="5" spans="1:15" ht="19.5">
      <c r="A5" s="321" t="s">
        <v>377</v>
      </c>
      <c r="B5" s="321"/>
      <c r="C5" s="321"/>
      <c r="D5" s="321"/>
      <c r="E5" s="321"/>
      <c r="F5" s="321"/>
      <c r="G5" s="321"/>
      <c r="H5" s="321"/>
      <c r="I5" s="321"/>
      <c r="J5" s="321"/>
      <c r="K5" s="321"/>
      <c r="L5" s="321"/>
      <c r="M5" s="321"/>
      <c r="N5" s="321"/>
      <c r="O5" s="321"/>
    </row>
    <row r="6" spans="1:13" ht="20.25">
      <c r="A6" s="213"/>
      <c r="B6" s="214"/>
      <c r="M6" s="215"/>
    </row>
    <row r="7" spans="1:13" ht="18">
      <c r="A7" s="316" t="s">
        <v>321</v>
      </c>
      <c r="B7" s="316"/>
      <c r="C7" s="216"/>
      <c r="D7" s="216"/>
      <c r="E7" s="216"/>
      <c r="F7" s="216"/>
      <c r="G7" s="216"/>
      <c r="H7" s="216"/>
      <c r="I7" s="216"/>
      <c r="J7" s="216"/>
      <c r="K7" s="216"/>
      <c r="L7" s="217"/>
      <c r="M7" s="101"/>
    </row>
    <row r="8" spans="1:15" s="5" customFormat="1" ht="72" customHeight="1">
      <c r="A8" s="4" t="s">
        <v>306</v>
      </c>
      <c r="B8" s="121" t="s">
        <v>327</v>
      </c>
      <c r="C8" s="4" t="s">
        <v>311</v>
      </c>
      <c r="D8" s="4" t="s">
        <v>312</v>
      </c>
      <c r="E8" s="4" t="s">
        <v>328</v>
      </c>
      <c r="F8" s="4" t="s">
        <v>329</v>
      </c>
      <c r="G8" s="4" t="s">
        <v>330</v>
      </c>
      <c r="H8" s="4" t="s">
        <v>331</v>
      </c>
      <c r="I8" s="4" t="s">
        <v>332</v>
      </c>
      <c r="J8" s="4" t="s">
        <v>333</v>
      </c>
      <c r="K8" s="4" t="s">
        <v>354</v>
      </c>
      <c r="L8" s="4" t="s">
        <v>353</v>
      </c>
      <c r="M8" s="61" t="s">
        <v>355</v>
      </c>
      <c r="N8" s="252" t="s">
        <v>869</v>
      </c>
      <c r="O8" s="264" t="s">
        <v>870</v>
      </c>
    </row>
    <row r="9" spans="1:15" s="181" customFormat="1" ht="25.5" customHeight="1">
      <c r="A9" s="84" t="s">
        <v>679</v>
      </c>
      <c r="B9" s="122">
        <v>38729</v>
      </c>
      <c r="C9" s="63" t="s">
        <v>680</v>
      </c>
      <c r="D9" s="66" t="s">
        <v>651</v>
      </c>
      <c r="E9" s="63" t="s">
        <v>681</v>
      </c>
      <c r="F9" s="73" t="s">
        <v>682</v>
      </c>
      <c r="G9" s="87">
        <v>21408</v>
      </c>
      <c r="H9" s="87">
        <v>21408</v>
      </c>
      <c r="I9" s="87">
        <v>21408</v>
      </c>
      <c r="J9" s="87"/>
      <c r="K9" s="87">
        <v>21408</v>
      </c>
      <c r="L9" s="240">
        <v>0.5</v>
      </c>
      <c r="M9" s="87">
        <f>K9*L9</f>
        <v>10704</v>
      </c>
      <c r="N9" s="253">
        <v>8982.069990210872</v>
      </c>
      <c r="O9" s="231">
        <f>N9/K9</f>
        <v>0.41956604961747346</v>
      </c>
    </row>
    <row r="10" spans="1:15" s="181" customFormat="1" ht="25.5" customHeight="1">
      <c r="A10" s="84" t="s">
        <v>679</v>
      </c>
      <c r="B10" s="122">
        <v>38729</v>
      </c>
      <c r="C10" s="63" t="s">
        <v>683</v>
      </c>
      <c r="D10" s="66" t="s">
        <v>651</v>
      </c>
      <c r="E10" s="63" t="s">
        <v>684</v>
      </c>
      <c r="F10" s="73" t="s">
        <v>682</v>
      </c>
      <c r="G10" s="87">
        <v>15165</v>
      </c>
      <c r="H10" s="87">
        <v>15165</v>
      </c>
      <c r="I10" s="87">
        <v>15165</v>
      </c>
      <c r="J10" s="87"/>
      <c r="K10" s="87">
        <v>15165</v>
      </c>
      <c r="L10" s="240">
        <v>0.5</v>
      </c>
      <c r="M10" s="87">
        <f>K10*L10</f>
        <v>7582.5</v>
      </c>
      <c r="N10" s="253">
        <v>6362.719142448986</v>
      </c>
      <c r="O10" s="231">
        <f>N10/K10</f>
        <v>0.4195660496174735</v>
      </c>
    </row>
    <row r="11" spans="1:15" ht="25.5" customHeight="1">
      <c r="A11" s="84" t="s">
        <v>679</v>
      </c>
      <c r="B11" s="122">
        <v>38729</v>
      </c>
      <c r="C11" s="63" t="s">
        <v>683</v>
      </c>
      <c r="D11" s="66" t="s">
        <v>651</v>
      </c>
      <c r="E11" s="63" t="s">
        <v>685</v>
      </c>
      <c r="F11" s="73" t="s">
        <v>682</v>
      </c>
      <c r="G11" s="87">
        <v>7525</v>
      </c>
      <c r="H11" s="87">
        <v>7525</v>
      </c>
      <c r="I11" s="87">
        <v>7525</v>
      </c>
      <c r="J11" s="87"/>
      <c r="K11" s="87">
        <v>7525</v>
      </c>
      <c r="L11" s="240">
        <v>0.5</v>
      </c>
      <c r="M11" s="87">
        <f>K11*L11</f>
        <v>3762.5</v>
      </c>
      <c r="N11" s="253">
        <v>3157.234523371488</v>
      </c>
      <c r="O11" s="231">
        <f>N11/K11</f>
        <v>0.4195660496174735</v>
      </c>
    </row>
    <row r="12" spans="6:15" ht="25.5" customHeight="1">
      <c r="F12" s="99" t="s">
        <v>363</v>
      </c>
      <c r="G12" s="103">
        <f>SUM(G9:G11)</f>
        <v>44098</v>
      </c>
      <c r="H12" s="103">
        <f>SUM(H9:H11)</f>
        <v>44098</v>
      </c>
      <c r="I12" s="103">
        <f>SUM(I9:I11)</f>
        <v>44098</v>
      </c>
      <c r="J12" s="103">
        <f>SUM(J9:J11)</f>
        <v>0</v>
      </c>
      <c r="K12" s="103">
        <f>SUM(K9:K11)</f>
        <v>44098</v>
      </c>
      <c r="L12" s="232">
        <f>M12/K12</f>
        <v>0.5</v>
      </c>
      <c r="M12" s="103">
        <f>SUM(M9:M11)</f>
        <v>22049</v>
      </c>
      <c r="N12" s="254">
        <f>SUM(N9:N11)</f>
        <v>18502.023656031346</v>
      </c>
      <c r="O12" s="231">
        <f>N12/K12</f>
        <v>0.4195660496174735</v>
      </c>
    </row>
    <row r="13" spans="1:13" ht="18" hidden="1">
      <c r="A13" s="316" t="s">
        <v>322</v>
      </c>
      <c r="B13" s="316"/>
      <c r="C13" s="216"/>
      <c r="D13" s="216"/>
      <c r="E13" s="216"/>
      <c r="F13" s="216"/>
      <c r="G13" s="216"/>
      <c r="H13" s="216"/>
      <c r="I13" s="216"/>
      <c r="J13" s="216"/>
      <c r="K13" s="216"/>
      <c r="L13" s="217"/>
      <c r="M13" s="216"/>
    </row>
    <row r="14" spans="1:13" ht="51" customHeight="1" hidden="1">
      <c r="A14" s="4" t="s">
        <v>306</v>
      </c>
      <c r="B14" s="121" t="s">
        <v>327</v>
      </c>
      <c r="C14" s="4" t="s">
        <v>311</v>
      </c>
      <c r="D14" s="4" t="s">
        <v>312</v>
      </c>
      <c r="E14" s="4" t="s">
        <v>328</v>
      </c>
      <c r="F14" s="4" t="s">
        <v>329</v>
      </c>
      <c r="G14" s="4" t="s">
        <v>330</v>
      </c>
      <c r="H14" s="4" t="s">
        <v>331</v>
      </c>
      <c r="I14" s="4" t="s">
        <v>332</v>
      </c>
      <c r="J14" s="4" t="s">
        <v>333</v>
      </c>
      <c r="K14" s="4" t="s">
        <v>354</v>
      </c>
      <c r="L14" s="4" t="s">
        <v>353</v>
      </c>
      <c r="M14" s="4" t="s">
        <v>355</v>
      </c>
    </row>
    <row r="15" spans="1:13" ht="12.75" hidden="1">
      <c r="A15" s="6"/>
      <c r="B15" s="75"/>
      <c r="C15" s="7"/>
      <c r="D15" s="8"/>
      <c r="E15" s="2"/>
      <c r="F15" s="2"/>
      <c r="G15" s="12"/>
      <c r="H15" s="12"/>
      <c r="I15" s="12"/>
      <c r="J15" s="12"/>
      <c r="K15" s="12"/>
      <c r="L15" s="71"/>
      <c r="M15" s="12">
        <f>K15*L15</f>
        <v>0</v>
      </c>
    </row>
    <row r="16" spans="6:13" ht="12.75" hidden="1">
      <c r="F16" s="99" t="s">
        <v>363</v>
      </c>
      <c r="G16" s="103">
        <f>SUM(G15:G15)</f>
        <v>0</v>
      </c>
      <c r="H16" s="103">
        <f>SUM(H15:H15)</f>
        <v>0</v>
      </c>
      <c r="I16" s="103">
        <f>SUM(I15:I15)</f>
        <v>0</v>
      </c>
      <c r="J16" s="103">
        <f>SUM(J15:J15)</f>
        <v>0</v>
      </c>
      <c r="K16" s="103">
        <f>SUM(K15:K15)</f>
        <v>0</v>
      </c>
      <c r="L16" s="104" t="e">
        <f>M16/K16</f>
        <v>#DIV/0!</v>
      </c>
      <c r="M16" s="103">
        <f>SUM(M15:M15)</f>
        <v>0</v>
      </c>
    </row>
    <row r="17" spans="1:13" ht="18">
      <c r="A17" s="316" t="s">
        <v>323</v>
      </c>
      <c r="B17" s="316"/>
      <c r="C17" s="216"/>
      <c r="D17" s="216"/>
      <c r="E17" s="216"/>
      <c r="F17" s="216"/>
      <c r="G17" s="216"/>
      <c r="H17" s="216"/>
      <c r="I17" s="216"/>
      <c r="J17" s="216"/>
      <c r="K17" s="216"/>
      <c r="L17" s="217"/>
      <c r="M17" s="216"/>
    </row>
    <row r="18" spans="1:15" ht="72" customHeight="1">
      <c r="A18" s="4" t="s">
        <v>306</v>
      </c>
      <c r="B18" s="121" t="s">
        <v>327</v>
      </c>
      <c r="C18" s="4" t="s">
        <v>311</v>
      </c>
      <c r="D18" s="4" t="s">
        <v>312</v>
      </c>
      <c r="E18" s="4" t="s">
        <v>328</v>
      </c>
      <c r="F18" s="4" t="s">
        <v>329</v>
      </c>
      <c r="G18" s="4" t="s">
        <v>330</v>
      </c>
      <c r="H18" s="4" t="s">
        <v>331</v>
      </c>
      <c r="I18" s="4" t="s">
        <v>332</v>
      </c>
      <c r="J18" s="4" t="s">
        <v>333</v>
      </c>
      <c r="K18" s="4" t="s">
        <v>354</v>
      </c>
      <c r="L18" s="4" t="s">
        <v>353</v>
      </c>
      <c r="M18" s="4" t="s">
        <v>355</v>
      </c>
      <c r="N18" s="252" t="s">
        <v>869</v>
      </c>
      <c r="O18" s="264" t="s">
        <v>870</v>
      </c>
    </row>
    <row r="19" spans="1:15" ht="36">
      <c r="A19" s="6" t="s">
        <v>224</v>
      </c>
      <c r="B19" s="122">
        <v>38729</v>
      </c>
      <c r="C19" s="167" t="s">
        <v>225</v>
      </c>
      <c r="D19" s="8" t="s">
        <v>226</v>
      </c>
      <c r="E19" s="218" t="s">
        <v>227</v>
      </c>
      <c r="F19" s="64" t="s">
        <v>228</v>
      </c>
      <c r="G19" s="12">
        <v>9812.68</v>
      </c>
      <c r="H19" s="12">
        <v>9812.68</v>
      </c>
      <c r="I19" s="12">
        <v>9812.68</v>
      </c>
      <c r="J19" s="12">
        <v>0</v>
      </c>
      <c r="K19" s="12">
        <v>9812.68</v>
      </c>
      <c r="L19" s="240">
        <v>0.4</v>
      </c>
      <c r="M19" s="77">
        <f>K19*L19</f>
        <v>3925.072</v>
      </c>
      <c r="N19" s="253">
        <v>3293.6539070083118</v>
      </c>
      <c r="O19" s="231">
        <f>N19/K19</f>
        <v>0.3356528396939788</v>
      </c>
    </row>
    <row r="20" spans="1:15" ht="24">
      <c r="A20" s="6" t="s">
        <v>224</v>
      </c>
      <c r="B20" s="122">
        <v>38803</v>
      </c>
      <c r="C20" s="167" t="s">
        <v>229</v>
      </c>
      <c r="D20" s="8" t="s">
        <v>230</v>
      </c>
      <c r="E20" s="2" t="s">
        <v>231</v>
      </c>
      <c r="F20" s="64" t="s">
        <v>232</v>
      </c>
      <c r="G20" s="12">
        <v>16047.34</v>
      </c>
      <c r="H20" s="12">
        <v>16047.34</v>
      </c>
      <c r="I20" s="12">
        <v>16047.34</v>
      </c>
      <c r="J20" s="12">
        <v>0</v>
      </c>
      <c r="K20" s="12">
        <v>16047.34</v>
      </c>
      <c r="L20" s="240">
        <v>0.4</v>
      </c>
      <c r="M20" s="77">
        <f>K20*L20</f>
        <v>6418.936000000001</v>
      </c>
      <c r="N20" s="253">
        <v>5386.335240534774</v>
      </c>
      <c r="O20" s="231">
        <f>N20/K20</f>
        <v>0.3356528396939788</v>
      </c>
    </row>
    <row r="21" spans="6:15" ht="12.75">
      <c r="F21" s="99" t="s">
        <v>363</v>
      </c>
      <c r="G21" s="103">
        <f>SUM(G19:G20)</f>
        <v>25860.02</v>
      </c>
      <c r="H21" s="103">
        <f>SUM(H19:H20)</f>
        <v>25860.02</v>
      </c>
      <c r="I21" s="103">
        <f>SUM(I19:I20)</f>
        <v>25860.02</v>
      </c>
      <c r="J21" s="103">
        <f>SUM(J19:J20)</f>
        <v>0</v>
      </c>
      <c r="K21" s="103">
        <f>SUM(K19:K20)</f>
        <v>25860.02</v>
      </c>
      <c r="L21" s="232">
        <f>M21/K21</f>
        <v>0.4000000000000001</v>
      </c>
      <c r="M21" s="103">
        <f>SUM(M19:M20)</f>
        <v>10344.008000000002</v>
      </c>
      <c r="N21" s="254">
        <f>SUM(N19:N20)</f>
        <v>8679.989147543085</v>
      </c>
      <c r="O21" s="231">
        <f>N21/K21</f>
        <v>0.33565283969397874</v>
      </c>
    </row>
    <row r="22" spans="1:13" ht="18" hidden="1">
      <c r="A22" s="316" t="s">
        <v>307</v>
      </c>
      <c r="B22" s="316"/>
      <c r="C22" s="216"/>
      <c r="D22" s="216"/>
      <c r="E22" s="216"/>
      <c r="F22" s="216"/>
      <c r="G22" s="216"/>
      <c r="H22" s="216"/>
      <c r="I22" s="216"/>
      <c r="J22" s="216"/>
      <c r="K22" s="216"/>
      <c r="L22" s="217"/>
      <c r="M22" s="216"/>
    </row>
    <row r="23" spans="1:13" ht="51" customHeight="1" hidden="1">
      <c r="A23" s="4" t="s">
        <v>306</v>
      </c>
      <c r="B23" s="121" t="s">
        <v>327</v>
      </c>
      <c r="C23" s="4" t="s">
        <v>311</v>
      </c>
      <c r="D23" s="4" t="s">
        <v>312</v>
      </c>
      <c r="E23" s="4" t="s">
        <v>328</v>
      </c>
      <c r="F23" s="4" t="s">
        <v>329</v>
      </c>
      <c r="G23" s="4" t="s">
        <v>330</v>
      </c>
      <c r="H23" s="4" t="s">
        <v>331</v>
      </c>
      <c r="I23" s="4" t="s">
        <v>332</v>
      </c>
      <c r="J23" s="4" t="s">
        <v>333</v>
      </c>
      <c r="K23" s="4" t="s">
        <v>354</v>
      </c>
      <c r="L23" s="4" t="s">
        <v>353</v>
      </c>
      <c r="M23" s="4" t="s">
        <v>355</v>
      </c>
    </row>
    <row r="24" spans="1:13" ht="12.75" hidden="1">
      <c r="A24" s="6"/>
      <c r="B24" s="75"/>
      <c r="C24" s="7"/>
      <c r="D24" s="8"/>
      <c r="E24" s="2"/>
      <c r="F24" s="64"/>
      <c r="G24" s="77"/>
      <c r="H24" s="77"/>
      <c r="I24" s="77"/>
      <c r="J24" s="77"/>
      <c r="K24" s="77"/>
      <c r="L24" s="71"/>
      <c r="M24" s="77">
        <f>K24*L24</f>
        <v>0</v>
      </c>
    </row>
    <row r="25" spans="1:13" ht="12.75" hidden="1">
      <c r="A25" s="6"/>
      <c r="B25" s="75"/>
      <c r="C25" s="7"/>
      <c r="D25" s="8"/>
      <c r="E25" s="2"/>
      <c r="F25" s="64"/>
      <c r="G25" s="77"/>
      <c r="H25" s="77"/>
      <c r="I25" s="77"/>
      <c r="J25" s="77"/>
      <c r="K25" s="77"/>
      <c r="L25" s="71"/>
      <c r="M25" s="77">
        <f>K25*L25</f>
        <v>0</v>
      </c>
    </row>
    <row r="26" spans="1:13" ht="17.25" customHeight="1" hidden="1">
      <c r="A26" s="6"/>
      <c r="B26" s="75"/>
      <c r="C26" s="7"/>
      <c r="D26" s="8"/>
      <c r="E26" s="2"/>
      <c r="F26" s="2"/>
      <c r="G26" s="77"/>
      <c r="H26" s="77"/>
      <c r="I26" s="77"/>
      <c r="J26" s="77"/>
      <c r="K26" s="77"/>
      <c r="L26" s="71"/>
      <c r="M26" s="77">
        <f>K26*L26</f>
        <v>0</v>
      </c>
    </row>
    <row r="27" spans="6:13" ht="12.75" hidden="1">
      <c r="F27" s="99" t="s">
        <v>363</v>
      </c>
      <c r="G27" s="103">
        <f>SUM(G24:G26)</f>
        <v>0</v>
      </c>
      <c r="H27" s="103">
        <f>SUM(H24:H26)</f>
        <v>0</v>
      </c>
      <c r="I27" s="103">
        <f>SUM(I24:I26)</f>
        <v>0</v>
      </c>
      <c r="J27" s="103">
        <f>SUM(J24:J26)</f>
        <v>0</v>
      </c>
      <c r="K27" s="103">
        <f>SUM(K24:K26)</f>
        <v>0</v>
      </c>
      <c r="L27" s="104" t="e">
        <f>M27/K27</f>
        <v>#DIV/0!</v>
      </c>
      <c r="M27" s="103">
        <f>SUM(M24:M26)</f>
        <v>0</v>
      </c>
    </row>
    <row r="28" spans="1:13" ht="18">
      <c r="A28" s="316" t="s">
        <v>308</v>
      </c>
      <c r="B28" s="316"/>
      <c r="C28" s="216"/>
      <c r="D28" s="216"/>
      <c r="E28" s="216"/>
      <c r="F28" s="216"/>
      <c r="G28" s="216"/>
      <c r="H28" s="216"/>
      <c r="I28" s="216"/>
      <c r="J28" s="216"/>
      <c r="K28" s="216"/>
      <c r="L28" s="217"/>
      <c r="M28" s="216"/>
    </row>
    <row r="29" spans="1:15" ht="72" customHeight="1">
      <c r="A29" s="4" t="s">
        <v>306</v>
      </c>
      <c r="B29" s="121" t="s">
        <v>327</v>
      </c>
      <c r="C29" s="4" t="s">
        <v>311</v>
      </c>
      <c r="D29" s="4" t="s">
        <v>312</v>
      </c>
      <c r="E29" s="4" t="s">
        <v>328</v>
      </c>
      <c r="F29" s="4" t="s">
        <v>329</v>
      </c>
      <c r="G29" s="4" t="s">
        <v>330</v>
      </c>
      <c r="H29" s="4" t="s">
        <v>331</v>
      </c>
      <c r="I29" s="4" t="s">
        <v>332</v>
      </c>
      <c r="J29" s="4" t="s">
        <v>333</v>
      </c>
      <c r="K29" s="4" t="s">
        <v>354</v>
      </c>
      <c r="L29" s="4" t="s">
        <v>353</v>
      </c>
      <c r="M29" s="4" t="s">
        <v>355</v>
      </c>
      <c r="N29" s="252" t="s">
        <v>869</v>
      </c>
      <c r="O29" s="264" t="s">
        <v>870</v>
      </c>
    </row>
    <row r="30" spans="1:15" ht="14.25">
      <c r="A30" s="6" t="s">
        <v>808</v>
      </c>
      <c r="B30" s="122">
        <v>37811</v>
      </c>
      <c r="C30" s="7" t="s">
        <v>809</v>
      </c>
      <c r="D30" s="166" t="s">
        <v>807</v>
      </c>
      <c r="E30" s="2" t="s">
        <v>810</v>
      </c>
      <c r="F30" s="64" t="s">
        <v>811</v>
      </c>
      <c r="G30" s="12">
        <v>52162.15</v>
      </c>
      <c r="H30" s="12">
        <v>51957.15</v>
      </c>
      <c r="I30" s="12">
        <v>51957.15</v>
      </c>
      <c r="J30" s="12">
        <v>29985.49</v>
      </c>
      <c r="K30" s="12">
        <v>21971.66</v>
      </c>
      <c r="L30" s="240">
        <v>0.5</v>
      </c>
      <c r="M30" s="87">
        <f>K30*L30</f>
        <v>10985.83</v>
      </c>
      <c r="N30" s="253">
        <v>9218.562589738258</v>
      </c>
      <c r="O30" s="231">
        <f aca="true" t="shared" si="0" ref="O30:O39">N30/K30</f>
        <v>0.4195660496174735</v>
      </c>
    </row>
    <row r="31" spans="1:15" ht="12.75">
      <c r="A31" s="6" t="s">
        <v>812</v>
      </c>
      <c r="B31" s="122">
        <v>38531</v>
      </c>
      <c r="C31" s="7" t="s">
        <v>813</v>
      </c>
      <c r="D31" s="8" t="s">
        <v>814</v>
      </c>
      <c r="E31" s="2" t="s">
        <v>815</v>
      </c>
      <c r="F31" s="64" t="s">
        <v>816</v>
      </c>
      <c r="G31" s="12">
        <v>58772</v>
      </c>
      <c r="H31" s="12">
        <v>17848</v>
      </c>
      <c r="I31" s="12">
        <v>0</v>
      </c>
      <c r="J31" s="12">
        <v>40924</v>
      </c>
      <c r="K31" s="12">
        <v>17848</v>
      </c>
      <c r="L31" s="240">
        <v>0.4</v>
      </c>
      <c r="M31" s="87">
        <f aca="true" t="shared" si="1" ref="M31:M38">K31*L31</f>
        <v>7139.200000000001</v>
      </c>
      <c r="N31" s="253">
        <v>5990.731882858134</v>
      </c>
      <c r="O31" s="231">
        <f t="shared" si="0"/>
        <v>0.3356528396939788</v>
      </c>
    </row>
    <row r="32" spans="1:15" ht="36">
      <c r="A32" s="6" t="s">
        <v>817</v>
      </c>
      <c r="B32" s="122">
        <v>38559</v>
      </c>
      <c r="C32" s="7" t="s">
        <v>738</v>
      </c>
      <c r="D32" s="8" t="s">
        <v>731</v>
      </c>
      <c r="E32" s="2" t="s">
        <v>818</v>
      </c>
      <c r="F32" s="64" t="s">
        <v>819</v>
      </c>
      <c r="G32" s="12">
        <v>16522.33</v>
      </c>
      <c r="H32" s="12">
        <v>16522.3</v>
      </c>
      <c r="I32" s="12">
        <v>16522.3</v>
      </c>
      <c r="J32" s="12"/>
      <c r="K32" s="12">
        <v>16522.3</v>
      </c>
      <c r="L32" s="240">
        <v>0.5</v>
      </c>
      <c r="M32" s="87">
        <f t="shared" si="1"/>
        <v>8261.15</v>
      </c>
      <c r="N32" s="253">
        <v>6932.196141594783</v>
      </c>
      <c r="O32" s="231">
        <f t="shared" si="0"/>
        <v>0.4195660496174735</v>
      </c>
    </row>
    <row r="33" spans="1:15" ht="36">
      <c r="A33" s="6" t="s">
        <v>817</v>
      </c>
      <c r="B33" s="122">
        <v>38561</v>
      </c>
      <c r="C33" s="7" t="s">
        <v>820</v>
      </c>
      <c r="D33" s="8" t="s">
        <v>705</v>
      </c>
      <c r="E33" s="2" t="s">
        <v>821</v>
      </c>
      <c r="F33" s="64" t="s">
        <v>822</v>
      </c>
      <c r="G33" s="12">
        <v>6470</v>
      </c>
      <c r="H33" s="12">
        <v>6470</v>
      </c>
      <c r="I33" s="12">
        <v>6470</v>
      </c>
      <c r="J33" s="12"/>
      <c r="K33" s="12">
        <v>6470</v>
      </c>
      <c r="L33" s="240">
        <v>0.5</v>
      </c>
      <c r="M33" s="87">
        <f t="shared" si="1"/>
        <v>3235</v>
      </c>
      <c r="N33" s="253">
        <v>2714.5923410250534</v>
      </c>
      <c r="O33" s="231">
        <f t="shared" si="0"/>
        <v>0.41956604961747346</v>
      </c>
    </row>
    <row r="34" spans="1:15" ht="24">
      <c r="A34" s="6" t="s">
        <v>823</v>
      </c>
      <c r="B34" s="122">
        <v>38560</v>
      </c>
      <c r="C34" s="7" t="s">
        <v>735</v>
      </c>
      <c r="D34" s="8" t="s">
        <v>703</v>
      </c>
      <c r="E34" s="2" t="s">
        <v>824</v>
      </c>
      <c r="F34" s="64" t="s">
        <v>825</v>
      </c>
      <c r="G34" s="12">
        <v>73600</v>
      </c>
      <c r="H34" s="12">
        <v>73600</v>
      </c>
      <c r="I34" s="12">
        <v>73600</v>
      </c>
      <c r="J34" s="12">
        <v>51000</v>
      </c>
      <c r="K34" s="12">
        <v>22600</v>
      </c>
      <c r="L34" s="240">
        <v>0.5</v>
      </c>
      <c r="M34" s="87">
        <f t="shared" si="1"/>
        <v>11300</v>
      </c>
      <c r="N34" s="253">
        <v>9482.1927213549</v>
      </c>
      <c r="O34" s="231">
        <f t="shared" si="0"/>
        <v>0.41956604961747346</v>
      </c>
    </row>
    <row r="35" spans="1:15" ht="24">
      <c r="A35" s="6" t="s">
        <v>823</v>
      </c>
      <c r="B35" s="122">
        <v>38559</v>
      </c>
      <c r="C35" s="7" t="s">
        <v>826</v>
      </c>
      <c r="D35" s="8" t="s">
        <v>731</v>
      </c>
      <c r="E35" s="2" t="s">
        <v>827</v>
      </c>
      <c r="F35" s="64" t="s">
        <v>828</v>
      </c>
      <c r="G35" s="12">
        <v>68170</v>
      </c>
      <c r="H35" s="12">
        <v>68170</v>
      </c>
      <c r="I35" s="12">
        <v>68170</v>
      </c>
      <c r="J35" s="12">
        <v>38734.26</v>
      </c>
      <c r="K35" s="12">
        <v>29435.74</v>
      </c>
      <c r="L35" s="240">
        <v>0.5</v>
      </c>
      <c r="M35" s="87">
        <f t="shared" si="1"/>
        <v>14717.87</v>
      </c>
      <c r="N35" s="253">
        <v>12350.23714936705</v>
      </c>
      <c r="O35" s="231">
        <f t="shared" si="0"/>
        <v>0.4195660496174735</v>
      </c>
    </row>
    <row r="36" spans="1:15" ht="12.75">
      <c r="A36" s="6" t="s">
        <v>829</v>
      </c>
      <c r="B36" s="122">
        <v>38636</v>
      </c>
      <c r="C36" s="7" t="s">
        <v>830</v>
      </c>
      <c r="D36" s="8" t="s">
        <v>831</v>
      </c>
      <c r="E36" s="2" t="s">
        <v>832</v>
      </c>
      <c r="F36" s="64" t="s">
        <v>833</v>
      </c>
      <c r="G36" s="12">
        <v>97300</v>
      </c>
      <c r="H36" s="12">
        <v>97300</v>
      </c>
      <c r="I36" s="12">
        <v>97300</v>
      </c>
      <c r="J36" s="12">
        <v>24738</v>
      </c>
      <c r="K36" s="12">
        <v>72562</v>
      </c>
      <c r="L36" s="240">
        <v>0.5</v>
      </c>
      <c r="M36" s="87">
        <f t="shared" si="1"/>
        <v>36281</v>
      </c>
      <c r="N36" s="253">
        <v>30444.551692343113</v>
      </c>
      <c r="O36" s="231">
        <f t="shared" si="0"/>
        <v>0.4195660496174735</v>
      </c>
    </row>
    <row r="37" spans="1:15" ht="25.5">
      <c r="A37" s="6" t="s">
        <v>808</v>
      </c>
      <c r="B37" s="122">
        <v>38685</v>
      </c>
      <c r="C37" s="7" t="s">
        <v>834</v>
      </c>
      <c r="D37" s="8" t="s">
        <v>709</v>
      </c>
      <c r="E37" s="2" t="s">
        <v>835</v>
      </c>
      <c r="F37" s="64" t="s">
        <v>811</v>
      </c>
      <c r="G37" s="12">
        <v>45000</v>
      </c>
      <c r="H37" s="12">
        <v>45000</v>
      </c>
      <c r="I37" s="12">
        <v>45000</v>
      </c>
      <c r="J37" s="12">
        <v>15493.71</v>
      </c>
      <c r="K37" s="12">
        <v>29506.29</v>
      </c>
      <c r="L37" s="240">
        <v>0.4</v>
      </c>
      <c r="M37" s="87">
        <f t="shared" si="1"/>
        <v>11802.516000000001</v>
      </c>
      <c r="N37" s="253">
        <v>9903.870027334051</v>
      </c>
      <c r="O37" s="231">
        <f t="shared" si="0"/>
        <v>0.33565283969397885</v>
      </c>
    </row>
    <row r="38" spans="1:15" ht="36">
      <c r="A38" s="6" t="s">
        <v>823</v>
      </c>
      <c r="B38" s="122">
        <v>38709</v>
      </c>
      <c r="C38" s="7" t="s">
        <v>836</v>
      </c>
      <c r="D38" s="8" t="s">
        <v>705</v>
      </c>
      <c r="E38" s="2" t="s">
        <v>837</v>
      </c>
      <c r="F38" s="64" t="s">
        <v>838</v>
      </c>
      <c r="G38" s="12">
        <v>8095.97</v>
      </c>
      <c r="H38" s="12">
        <v>8095.97</v>
      </c>
      <c r="I38" s="12">
        <v>8095.97</v>
      </c>
      <c r="J38" s="12"/>
      <c r="K38" s="12">
        <v>8095.97</v>
      </c>
      <c r="L38" s="240">
        <v>0.5</v>
      </c>
      <c r="M38" s="87">
        <f t="shared" si="1"/>
        <v>4047.985</v>
      </c>
      <c r="N38" s="253">
        <v>3396.794150721577</v>
      </c>
      <c r="O38" s="231">
        <f t="shared" si="0"/>
        <v>0.41956604961747346</v>
      </c>
    </row>
    <row r="39" spans="6:15" ht="12.75">
      <c r="F39" s="99" t="s">
        <v>363</v>
      </c>
      <c r="G39" s="103">
        <f>SUM(G30:G38)</f>
        <v>426092.44999999995</v>
      </c>
      <c r="H39" s="103">
        <f>SUM(H30:H38)</f>
        <v>384963.42</v>
      </c>
      <c r="I39" s="103">
        <f>SUM(I30:I38)</f>
        <v>367115.42</v>
      </c>
      <c r="J39" s="103">
        <f>SUM(J30:J38)</f>
        <v>200875.46</v>
      </c>
      <c r="K39" s="103">
        <f>SUM(K30:K38)</f>
        <v>225011.96000000002</v>
      </c>
      <c r="L39" s="232">
        <f>M39/K39</f>
        <v>0.478954767559911</v>
      </c>
      <c r="M39" s="103">
        <f>SUM(M30:M38)</f>
        <v>107770.551</v>
      </c>
      <c r="N39" s="254">
        <f>SUM(N30:N38)</f>
        <v>90433.72869633691</v>
      </c>
      <c r="O39" s="231">
        <f t="shared" si="0"/>
        <v>0.4019063195411342</v>
      </c>
    </row>
    <row r="40" spans="1:13" ht="18" hidden="1">
      <c r="A40" s="320" t="s">
        <v>309</v>
      </c>
      <c r="B40" s="320"/>
      <c r="C40" s="216"/>
      <c r="D40" s="216"/>
      <c r="E40" s="216"/>
      <c r="F40" s="216"/>
      <c r="G40" s="216"/>
      <c r="H40" s="216"/>
      <c r="I40" s="216"/>
      <c r="J40" s="216"/>
      <c r="K40" s="216"/>
      <c r="L40" s="217"/>
      <c r="M40" s="216"/>
    </row>
    <row r="41" spans="1:13" ht="51" customHeight="1" hidden="1">
      <c r="A41" s="4" t="s">
        <v>306</v>
      </c>
      <c r="B41" s="121" t="s">
        <v>327</v>
      </c>
      <c r="C41" s="4" t="s">
        <v>311</v>
      </c>
      <c r="D41" s="4" t="s">
        <v>312</v>
      </c>
      <c r="E41" s="4" t="s">
        <v>328</v>
      </c>
      <c r="F41" s="4" t="s">
        <v>329</v>
      </c>
      <c r="G41" s="4" t="s">
        <v>330</v>
      </c>
      <c r="H41" s="4" t="s">
        <v>331</v>
      </c>
      <c r="I41" s="4" t="s">
        <v>332</v>
      </c>
      <c r="J41" s="4" t="s">
        <v>333</v>
      </c>
      <c r="K41" s="4" t="s">
        <v>354</v>
      </c>
      <c r="L41" s="4" t="s">
        <v>353</v>
      </c>
      <c r="M41" s="4" t="s">
        <v>355</v>
      </c>
    </row>
    <row r="42" spans="1:13" ht="12.75" hidden="1">
      <c r="A42" s="6"/>
      <c r="B42" s="75"/>
      <c r="C42" s="7"/>
      <c r="D42" s="8"/>
      <c r="E42" s="2"/>
      <c r="F42" s="2"/>
      <c r="G42" s="12">
        <v>0</v>
      </c>
      <c r="H42" s="12">
        <v>0</v>
      </c>
      <c r="I42" s="12">
        <v>0</v>
      </c>
      <c r="J42" s="12"/>
      <c r="K42" s="12"/>
      <c r="L42" s="71"/>
      <c r="M42" s="12">
        <f>K42*L42</f>
        <v>0</v>
      </c>
    </row>
    <row r="43" spans="6:13" ht="12.75" hidden="1">
      <c r="F43" s="99" t="s">
        <v>363</v>
      </c>
      <c r="G43" s="103">
        <f>SUM(G42:G42)</f>
        <v>0</v>
      </c>
      <c r="H43" s="103">
        <f>SUM(H42:H42)</f>
        <v>0</v>
      </c>
      <c r="I43" s="103">
        <f>SUM(I42:I42)</f>
        <v>0</v>
      </c>
      <c r="J43" s="103">
        <f>SUM(J42:J42)</f>
        <v>0</v>
      </c>
      <c r="K43" s="103">
        <f>SUM(K42:K42)</f>
        <v>0</v>
      </c>
      <c r="L43" s="219" t="e">
        <f>M43/K43</f>
        <v>#DIV/0!</v>
      </c>
      <c r="M43" s="103">
        <f>SUM(M42:M42)</f>
        <v>0</v>
      </c>
    </row>
    <row r="44" spans="1:13" ht="18" hidden="1">
      <c r="A44" s="316" t="s">
        <v>313</v>
      </c>
      <c r="B44" s="316"/>
      <c r="C44" s="216"/>
      <c r="D44" s="216"/>
      <c r="E44" s="216"/>
      <c r="F44" s="216"/>
      <c r="G44" s="216"/>
      <c r="H44" s="216"/>
      <c r="I44" s="216"/>
      <c r="J44" s="216"/>
      <c r="K44" s="216"/>
      <c r="L44" s="217"/>
      <c r="M44" s="216"/>
    </row>
    <row r="45" spans="1:13" ht="51" customHeight="1" hidden="1">
      <c r="A45" s="4" t="s">
        <v>306</v>
      </c>
      <c r="B45" s="121" t="s">
        <v>327</v>
      </c>
      <c r="C45" s="4" t="s">
        <v>311</v>
      </c>
      <c r="D45" s="4" t="s">
        <v>312</v>
      </c>
      <c r="E45" s="4" t="s">
        <v>328</v>
      </c>
      <c r="F45" s="4" t="s">
        <v>329</v>
      </c>
      <c r="G45" s="4" t="s">
        <v>330</v>
      </c>
      <c r="H45" s="4" t="s">
        <v>331</v>
      </c>
      <c r="I45" s="4" t="s">
        <v>332</v>
      </c>
      <c r="J45" s="4" t="s">
        <v>333</v>
      </c>
      <c r="K45" s="4" t="s">
        <v>354</v>
      </c>
      <c r="L45" s="4" t="s">
        <v>353</v>
      </c>
      <c r="M45" s="4" t="s">
        <v>355</v>
      </c>
    </row>
    <row r="46" spans="1:13" ht="12.75" hidden="1">
      <c r="A46" s="6"/>
      <c r="B46" s="75"/>
      <c r="C46" s="7"/>
      <c r="D46" s="8"/>
      <c r="E46" s="2"/>
      <c r="F46" s="2"/>
      <c r="G46" s="12">
        <v>0</v>
      </c>
      <c r="H46" s="12">
        <v>0</v>
      </c>
      <c r="I46" s="12">
        <v>0</v>
      </c>
      <c r="J46" s="12"/>
      <c r="K46" s="12"/>
      <c r="L46" s="71"/>
      <c r="M46" s="12">
        <f>K46*L46</f>
        <v>0</v>
      </c>
    </row>
    <row r="47" spans="6:13" ht="12.75" hidden="1">
      <c r="F47" s="99" t="s">
        <v>363</v>
      </c>
      <c r="G47" s="103">
        <f>SUM(G46:G46)</f>
        <v>0</v>
      </c>
      <c r="H47" s="103">
        <f>SUM(H46:H46)</f>
        <v>0</v>
      </c>
      <c r="I47" s="103">
        <f>SUM(I46:I46)</f>
        <v>0</v>
      </c>
      <c r="J47" s="103">
        <f>SUM(J46:J46)</f>
        <v>0</v>
      </c>
      <c r="K47" s="103">
        <f>SUM(K46:K46)</f>
        <v>0</v>
      </c>
      <c r="L47" s="104" t="e">
        <f>M47/K47</f>
        <v>#DIV/0!</v>
      </c>
      <c r="M47" s="103">
        <f>SUM(M46:M46)</f>
        <v>0</v>
      </c>
    </row>
    <row r="48" spans="1:13" ht="18">
      <c r="A48" s="316" t="s">
        <v>314</v>
      </c>
      <c r="B48" s="316"/>
      <c r="C48" s="216"/>
      <c r="D48" s="216"/>
      <c r="E48" s="216"/>
      <c r="F48" s="216"/>
      <c r="G48" s="216"/>
      <c r="H48" s="216"/>
      <c r="I48" s="216"/>
      <c r="J48" s="216"/>
      <c r="K48" s="216"/>
      <c r="L48" s="217"/>
      <c r="M48" s="216"/>
    </row>
    <row r="49" spans="1:15" ht="72" customHeight="1">
      <c r="A49" s="4" t="s">
        <v>306</v>
      </c>
      <c r="B49" s="121" t="s">
        <v>327</v>
      </c>
      <c r="C49" s="4" t="s">
        <v>311</v>
      </c>
      <c r="D49" s="4" t="s">
        <v>312</v>
      </c>
      <c r="E49" s="4" t="s">
        <v>328</v>
      </c>
      <c r="F49" s="4" t="s">
        <v>329</v>
      </c>
      <c r="G49" s="4" t="s">
        <v>330</v>
      </c>
      <c r="H49" s="4" t="s">
        <v>331</v>
      </c>
      <c r="I49" s="4" t="s">
        <v>332</v>
      </c>
      <c r="J49" s="4" t="s">
        <v>333</v>
      </c>
      <c r="K49" s="4" t="s">
        <v>354</v>
      </c>
      <c r="L49" s="4" t="s">
        <v>353</v>
      </c>
      <c r="M49" s="4" t="s">
        <v>355</v>
      </c>
      <c r="N49" s="252" t="s">
        <v>869</v>
      </c>
      <c r="O49" s="264" t="s">
        <v>870</v>
      </c>
    </row>
    <row r="50" spans="1:15" ht="12.75">
      <c r="A50" s="84" t="s">
        <v>394</v>
      </c>
      <c r="B50" s="122">
        <v>38674</v>
      </c>
      <c r="C50" s="7" t="s">
        <v>447</v>
      </c>
      <c r="D50" s="8" t="s">
        <v>396</v>
      </c>
      <c r="E50" s="2" t="s">
        <v>448</v>
      </c>
      <c r="F50" s="64" t="s">
        <v>449</v>
      </c>
      <c r="G50" s="12">
        <v>103682.45</v>
      </c>
      <c r="H50" s="12">
        <v>103682.45</v>
      </c>
      <c r="I50" s="12">
        <v>103682.45</v>
      </c>
      <c r="J50" s="12"/>
      <c r="K50" s="87">
        <f>I50-J50</f>
        <v>103682.45</v>
      </c>
      <c r="L50" s="240">
        <v>0.3</v>
      </c>
      <c r="M50" s="12">
        <f>K50*L50</f>
        <v>31104.734999999997</v>
      </c>
      <c r="N50" s="253">
        <v>26100.981576696726</v>
      </c>
      <c r="O50" s="231">
        <f>N50/K50</f>
        <v>0.2517396297704841</v>
      </c>
    </row>
    <row r="51" spans="6:15" ht="12.75">
      <c r="F51" s="99" t="s">
        <v>363</v>
      </c>
      <c r="G51" s="103">
        <f>SUM(G50:G50)</f>
        <v>103682.45</v>
      </c>
      <c r="H51" s="103">
        <f>SUM(H50:H50)</f>
        <v>103682.45</v>
      </c>
      <c r="I51" s="103">
        <f>SUM(I50:I50)</f>
        <v>103682.45</v>
      </c>
      <c r="J51" s="103">
        <f>SUM(J50:J50)</f>
        <v>0</v>
      </c>
      <c r="K51" s="103">
        <f>SUM(K50:K50)</f>
        <v>103682.45</v>
      </c>
      <c r="L51" s="232">
        <f>M51/K51</f>
        <v>0.3</v>
      </c>
      <c r="M51" s="103">
        <f>SUM(M50:M50)</f>
        <v>31104.734999999997</v>
      </c>
      <c r="N51" s="254">
        <f>N50</f>
        <v>26100.981576696726</v>
      </c>
      <c r="O51" s="231">
        <f>N51/K51</f>
        <v>0.2517396297704841</v>
      </c>
    </row>
    <row r="52" spans="1:13" ht="18">
      <c r="A52" s="316" t="s">
        <v>315</v>
      </c>
      <c r="B52" s="316"/>
      <c r="C52" s="216"/>
      <c r="D52" s="216"/>
      <c r="E52" s="216"/>
      <c r="F52" s="216"/>
      <c r="G52" s="216"/>
      <c r="H52" s="216"/>
      <c r="I52" s="216"/>
      <c r="J52" s="216"/>
      <c r="K52" s="216"/>
      <c r="L52" s="217"/>
      <c r="M52" s="216"/>
    </row>
    <row r="53" spans="1:15" ht="72" customHeight="1">
      <c r="A53" s="4" t="s">
        <v>306</v>
      </c>
      <c r="B53" s="121" t="s">
        <v>327</v>
      </c>
      <c r="C53" s="4" t="s">
        <v>311</v>
      </c>
      <c r="D53" s="4" t="s">
        <v>312</v>
      </c>
      <c r="E53" s="4" t="s">
        <v>328</v>
      </c>
      <c r="F53" s="4" t="s">
        <v>329</v>
      </c>
      <c r="G53" s="4" t="s">
        <v>330</v>
      </c>
      <c r="H53" s="4" t="s">
        <v>331</v>
      </c>
      <c r="I53" s="4" t="s">
        <v>332</v>
      </c>
      <c r="J53" s="4" t="s">
        <v>333</v>
      </c>
      <c r="K53" s="4" t="s">
        <v>354</v>
      </c>
      <c r="L53" s="4" t="s">
        <v>353</v>
      </c>
      <c r="M53" s="4" t="s">
        <v>355</v>
      </c>
      <c r="N53" s="252" t="s">
        <v>869</v>
      </c>
      <c r="O53" s="264" t="s">
        <v>870</v>
      </c>
    </row>
    <row r="54" spans="1:15" ht="38.25">
      <c r="A54" s="150" t="s">
        <v>859</v>
      </c>
      <c r="B54" s="122">
        <v>38614</v>
      </c>
      <c r="C54" s="63" t="s">
        <v>861</v>
      </c>
      <c r="D54" s="66" t="s">
        <v>846</v>
      </c>
      <c r="E54" s="63" t="s">
        <v>862</v>
      </c>
      <c r="F54" s="73" t="s">
        <v>863</v>
      </c>
      <c r="G54" s="87">
        <v>79276.13</v>
      </c>
      <c r="H54" s="87">
        <v>79276.13</v>
      </c>
      <c r="I54" s="87"/>
      <c r="J54" s="87"/>
      <c r="K54" s="87">
        <v>79276.13</v>
      </c>
      <c r="L54" s="240">
        <v>0.4</v>
      </c>
      <c r="M54" s="87">
        <f>K54*L54</f>
        <v>31710.452000000005</v>
      </c>
      <c r="N54" s="253">
        <v>26609.258154449028</v>
      </c>
      <c r="O54" s="231">
        <f>N54/K54</f>
        <v>0.33565283969397885</v>
      </c>
    </row>
    <row r="55" spans="1:15" ht="134.25" customHeight="1">
      <c r="A55" s="151" t="s">
        <v>859</v>
      </c>
      <c r="B55" s="122">
        <v>38776</v>
      </c>
      <c r="C55" s="63" t="s">
        <v>858</v>
      </c>
      <c r="D55" s="66" t="s">
        <v>850</v>
      </c>
      <c r="E55" s="63" t="s">
        <v>864</v>
      </c>
      <c r="F55" s="73" t="s">
        <v>0</v>
      </c>
      <c r="G55" s="87">
        <v>8500</v>
      </c>
      <c r="H55" s="87">
        <v>8500</v>
      </c>
      <c r="I55" s="87"/>
      <c r="J55" s="87"/>
      <c r="K55" s="87">
        <v>8500</v>
      </c>
      <c r="L55" s="240">
        <v>0.36</v>
      </c>
      <c r="M55" s="87">
        <f>K55*L55</f>
        <v>3060</v>
      </c>
      <c r="N55" s="253">
        <v>2567.7442236589377</v>
      </c>
      <c r="O55" s="231">
        <f>N55/K55</f>
        <v>0.3020875557245809</v>
      </c>
    </row>
    <row r="56" spans="6:15" ht="12.75">
      <c r="F56" s="99" t="s">
        <v>363</v>
      </c>
      <c r="G56" s="103">
        <f>SUM(G54:G55)</f>
        <v>87776.13</v>
      </c>
      <c r="H56" s="103">
        <f>SUM(H54:H55)</f>
        <v>87776.13</v>
      </c>
      <c r="I56" s="103">
        <f>SUM(I54:I55)</f>
        <v>0</v>
      </c>
      <c r="J56" s="103">
        <f>SUM(J54:J55)</f>
        <v>0</v>
      </c>
      <c r="K56" s="103">
        <f>SUM(K54:K55)</f>
        <v>87776.13</v>
      </c>
      <c r="L56" s="232">
        <f>M56/K56</f>
        <v>0.3961265095647302</v>
      </c>
      <c r="M56" s="103">
        <f>SUM(M54:M55)</f>
        <v>34770.452000000005</v>
      </c>
      <c r="N56" s="254">
        <f>SUM(N54:N55)</f>
        <v>29177.002378107965</v>
      </c>
      <c r="O56" s="231">
        <f>N56/K56</f>
        <v>0.33240246953366437</v>
      </c>
    </row>
    <row r="57" spans="1:13" ht="18" hidden="1">
      <c r="A57" s="316" t="s">
        <v>324</v>
      </c>
      <c r="B57" s="316"/>
      <c r="C57" s="216"/>
      <c r="D57" s="216"/>
      <c r="E57" s="216"/>
      <c r="F57" s="216"/>
      <c r="G57" s="216"/>
      <c r="H57" s="216"/>
      <c r="I57" s="216"/>
      <c r="J57" s="216"/>
      <c r="K57" s="216"/>
      <c r="L57" s="217"/>
      <c r="M57" s="216"/>
    </row>
    <row r="58" spans="1:13" ht="51" customHeight="1" hidden="1">
      <c r="A58" s="4" t="s">
        <v>306</v>
      </c>
      <c r="B58" s="121" t="s">
        <v>327</v>
      </c>
      <c r="C58" s="4" t="s">
        <v>311</v>
      </c>
      <c r="D58" s="4" t="s">
        <v>312</v>
      </c>
      <c r="E58" s="4" t="s">
        <v>328</v>
      </c>
      <c r="F58" s="4" t="s">
        <v>329</v>
      </c>
      <c r="G58" s="4" t="s">
        <v>330</v>
      </c>
      <c r="H58" s="4" t="s">
        <v>331</v>
      </c>
      <c r="I58" s="4" t="s">
        <v>332</v>
      </c>
      <c r="J58" s="4" t="s">
        <v>333</v>
      </c>
      <c r="K58" s="4" t="s">
        <v>354</v>
      </c>
      <c r="L58" s="4" t="s">
        <v>353</v>
      </c>
      <c r="M58" s="4" t="s">
        <v>355</v>
      </c>
    </row>
    <row r="59" spans="1:13" ht="12.75" hidden="1">
      <c r="A59" s="6"/>
      <c r="B59" s="75"/>
      <c r="C59" s="7"/>
      <c r="D59" s="8"/>
      <c r="E59" s="2"/>
      <c r="F59" s="2"/>
      <c r="G59" s="12">
        <v>0</v>
      </c>
      <c r="H59" s="12">
        <v>0</v>
      </c>
      <c r="I59" s="12">
        <v>0</v>
      </c>
      <c r="J59" s="12"/>
      <c r="K59" s="12"/>
      <c r="L59" s="71"/>
      <c r="M59" s="12">
        <f>K59*L59</f>
        <v>0</v>
      </c>
    </row>
    <row r="60" spans="6:13" ht="12.75" hidden="1">
      <c r="F60" s="99" t="s">
        <v>363</v>
      </c>
      <c r="G60" s="103">
        <f>SUM(G59:G59)</f>
        <v>0</v>
      </c>
      <c r="H60" s="103">
        <f>SUM(H59:H59)</f>
        <v>0</v>
      </c>
      <c r="I60" s="103">
        <f>SUM(I59:I59)</f>
        <v>0</v>
      </c>
      <c r="J60" s="103">
        <f>SUM(J59:J59)</f>
        <v>0</v>
      </c>
      <c r="K60" s="103">
        <f>SUM(K59:K59)</f>
        <v>0</v>
      </c>
      <c r="L60" s="219" t="e">
        <f>M60/K60</f>
        <v>#DIV/0!</v>
      </c>
      <c r="M60" s="103">
        <f>SUM(M59:M59)</f>
        <v>0</v>
      </c>
    </row>
    <row r="61" spans="1:13" ht="18" hidden="1">
      <c r="A61" s="316" t="s">
        <v>325</v>
      </c>
      <c r="B61" s="316"/>
      <c r="C61" s="216"/>
      <c r="D61" s="216"/>
      <c r="E61" s="216"/>
      <c r="F61" s="216"/>
      <c r="G61" s="216"/>
      <c r="H61" s="216"/>
      <c r="I61" s="216"/>
      <c r="J61" s="216"/>
      <c r="K61" s="216"/>
      <c r="L61" s="217"/>
      <c r="M61" s="216"/>
    </row>
    <row r="62" spans="1:13" ht="51" customHeight="1" hidden="1">
      <c r="A62" s="4" t="s">
        <v>306</v>
      </c>
      <c r="B62" s="121" t="s">
        <v>327</v>
      </c>
      <c r="C62" s="4" t="s">
        <v>311</v>
      </c>
      <c r="D62" s="4" t="s">
        <v>312</v>
      </c>
      <c r="E62" s="4" t="s">
        <v>328</v>
      </c>
      <c r="F62" s="4" t="s">
        <v>329</v>
      </c>
      <c r="G62" s="4" t="s">
        <v>330</v>
      </c>
      <c r="H62" s="4" t="s">
        <v>331</v>
      </c>
      <c r="I62" s="4" t="s">
        <v>332</v>
      </c>
      <c r="J62" s="4" t="s">
        <v>333</v>
      </c>
      <c r="K62" s="4" t="s">
        <v>354</v>
      </c>
      <c r="L62" s="4" t="s">
        <v>353</v>
      </c>
      <c r="M62" s="4" t="s">
        <v>355</v>
      </c>
    </row>
    <row r="63" spans="1:13" ht="12.75" hidden="1">
      <c r="A63" s="86"/>
      <c r="B63" s="152"/>
      <c r="C63" s="63"/>
      <c r="D63" s="66"/>
      <c r="E63" s="63"/>
      <c r="F63" s="63"/>
      <c r="G63" s="87"/>
      <c r="H63" s="87"/>
      <c r="I63" s="87"/>
      <c r="J63" s="87"/>
      <c r="K63" s="87">
        <f>I63-J63</f>
        <v>0</v>
      </c>
      <c r="L63" s="76"/>
      <c r="M63" s="87">
        <f>K63*L63</f>
        <v>0</v>
      </c>
    </row>
    <row r="64" spans="6:13" ht="12.75" hidden="1">
      <c r="F64" s="99" t="s">
        <v>363</v>
      </c>
      <c r="G64" s="103">
        <f>SUM(G63:G63)</f>
        <v>0</v>
      </c>
      <c r="H64" s="103">
        <f>SUM(H63:H63)</f>
        <v>0</v>
      </c>
      <c r="I64" s="103">
        <f>SUM(I63:I63)</f>
        <v>0</v>
      </c>
      <c r="J64" s="103">
        <f>SUM(J63:J63)</f>
        <v>0</v>
      </c>
      <c r="K64" s="103">
        <f>SUM(K63:K63)</f>
        <v>0</v>
      </c>
      <c r="L64" s="219" t="e">
        <f>M64/K64</f>
        <v>#DIV/0!</v>
      </c>
      <c r="M64" s="103">
        <f>SUM(M63:M63)</f>
        <v>0</v>
      </c>
    </row>
    <row r="65" spans="1:13" ht="18">
      <c r="A65" s="316" t="s">
        <v>316</v>
      </c>
      <c r="B65" s="316"/>
      <c r="C65" s="216"/>
      <c r="D65" s="216"/>
      <c r="E65" s="216"/>
      <c r="F65" s="216"/>
      <c r="G65" s="216"/>
      <c r="H65" s="216"/>
      <c r="I65" s="216"/>
      <c r="J65" s="216"/>
      <c r="K65" s="216"/>
      <c r="L65" s="217"/>
      <c r="M65" s="216"/>
    </row>
    <row r="66" spans="1:15" ht="72" customHeight="1">
      <c r="A66" s="4" t="s">
        <v>306</v>
      </c>
      <c r="B66" s="121" t="s">
        <v>327</v>
      </c>
      <c r="C66" s="4" t="s">
        <v>311</v>
      </c>
      <c r="D66" s="4" t="s">
        <v>312</v>
      </c>
      <c r="E66" s="4" t="s">
        <v>328</v>
      </c>
      <c r="F66" s="4" t="s">
        <v>329</v>
      </c>
      <c r="G66" s="4" t="s">
        <v>330</v>
      </c>
      <c r="H66" s="4" t="s">
        <v>331</v>
      </c>
      <c r="I66" s="4" t="s">
        <v>332</v>
      </c>
      <c r="J66" s="4" t="s">
        <v>333</v>
      </c>
      <c r="K66" s="4" t="s">
        <v>354</v>
      </c>
      <c r="L66" s="4" t="s">
        <v>353</v>
      </c>
      <c r="M66" s="4" t="s">
        <v>355</v>
      </c>
      <c r="N66" s="252" t="s">
        <v>869</v>
      </c>
      <c r="O66" s="264" t="s">
        <v>870</v>
      </c>
    </row>
    <row r="67" spans="1:15" ht="38.25">
      <c r="A67" s="153" t="s">
        <v>189</v>
      </c>
      <c r="B67" s="154">
        <v>38275</v>
      </c>
      <c r="C67" s="155" t="s">
        <v>190</v>
      </c>
      <c r="D67" s="156" t="s">
        <v>191</v>
      </c>
      <c r="E67" s="155" t="s">
        <v>192</v>
      </c>
      <c r="F67" s="155" t="s">
        <v>193</v>
      </c>
      <c r="G67" s="87">
        <v>161468.78</v>
      </c>
      <c r="H67" s="87">
        <v>161468.78</v>
      </c>
      <c r="I67" s="87">
        <v>161468.78</v>
      </c>
      <c r="J67" s="87">
        <v>0</v>
      </c>
      <c r="K67" s="87">
        <v>161468.78</v>
      </c>
      <c r="L67" s="240">
        <v>0.4</v>
      </c>
      <c r="M67" s="87">
        <f>L67*K67</f>
        <v>64587.512</v>
      </c>
      <c r="N67" s="253">
        <v>54197.45452892233</v>
      </c>
      <c r="O67" s="231">
        <f>N67/K67</f>
        <v>0.3356528396939788</v>
      </c>
    </row>
    <row r="68" spans="6:15" ht="12.75">
      <c r="F68" s="99" t="s">
        <v>363</v>
      </c>
      <c r="G68" s="103">
        <f>SUM(G67:G67)</f>
        <v>161468.78</v>
      </c>
      <c r="H68" s="103">
        <f>SUM(H67:H67)</f>
        <v>161468.78</v>
      </c>
      <c r="I68" s="103">
        <f>SUM(I67:I67)</f>
        <v>161468.78</v>
      </c>
      <c r="J68" s="103">
        <f>SUM(J67:J67)</f>
        <v>0</v>
      </c>
      <c r="K68" s="103">
        <f>SUM(K67:K67)</f>
        <v>161468.78</v>
      </c>
      <c r="L68" s="232">
        <f>M68/K68</f>
        <v>0.4</v>
      </c>
      <c r="M68" s="103">
        <f>SUM(M67:M67)</f>
        <v>64587.512</v>
      </c>
      <c r="N68" s="254">
        <f>N67</f>
        <v>54197.45452892233</v>
      </c>
      <c r="O68" s="231">
        <f>N68/K68</f>
        <v>0.3356528396939788</v>
      </c>
    </row>
    <row r="69" spans="1:13" ht="18">
      <c r="A69" s="316" t="s">
        <v>320</v>
      </c>
      <c r="B69" s="316"/>
      <c r="C69" s="216"/>
      <c r="D69" s="216"/>
      <c r="E69" s="216"/>
      <c r="F69" s="216"/>
      <c r="G69" s="216"/>
      <c r="H69" s="216"/>
      <c r="I69" s="216"/>
      <c r="J69" s="216"/>
      <c r="K69" s="216"/>
      <c r="L69" s="217"/>
      <c r="M69" s="216"/>
    </row>
    <row r="70" spans="1:15" ht="72" customHeight="1">
      <c r="A70" s="4" t="s">
        <v>306</v>
      </c>
      <c r="B70" s="121" t="s">
        <v>327</v>
      </c>
      <c r="C70" s="4" t="s">
        <v>311</v>
      </c>
      <c r="D70" s="4" t="s">
        <v>312</v>
      </c>
      <c r="E70" s="4" t="s">
        <v>328</v>
      </c>
      <c r="F70" s="4" t="s">
        <v>329</v>
      </c>
      <c r="G70" s="4" t="s">
        <v>330</v>
      </c>
      <c r="H70" s="4" t="s">
        <v>331</v>
      </c>
      <c r="I70" s="4" t="s">
        <v>332</v>
      </c>
      <c r="J70" s="4" t="s">
        <v>333</v>
      </c>
      <c r="K70" s="4" t="s">
        <v>354</v>
      </c>
      <c r="L70" s="4" t="s">
        <v>353</v>
      </c>
      <c r="M70" s="4" t="s">
        <v>355</v>
      </c>
      <c r="N70" s="252" t="s">
        <v>869</v>
      </c>
      <c r="O70" s="264" t="s">
        <v>870</v>
      </c>
    </row>
    <row r="71" spans="1:15" ht="12.75">
      <c r="A71" s="72" t="s">
        <v>296</v>
      </c>
      <c r="B71" s="154">
        <v>38680</v>
      </c>
      <c r="C71" s="63" t="s">
        <v>297</v>
      </c>
      <c r="D71" s="66" t="s">
        <v>264</v>
      </c>
      <c r="E71" s="63" t="s">
        <v>298</v>
      </c>
      <c r="F71" s="73" t="s">
        <v>299</v>
      </c>
      <c r="G71" s="87">
        <v>49550.7</v>
      </c>
      <c r="H71" s="87">
        <v>49550.7</v>
      </c>
      <c r="I71" s="87"/>
      <c r="J71" s="87"/>
      <c r="K71" s="87">
        <v>49550.7</v>
      </c>
      <c r="L71" s="240">
        <v>0.4</v>
      </c>
      <c r="M71" s="87">
        <f>K71*L71</f>
        <v>19820.28</v>
      </c>
      <c r="N71" s="253">
        <v>16631.833163824434</v>
      </c>
      <c r="O71" s="231">
        <f>N71/K71</f>
        <v>0.3356528396939788</v>
      </c>
    </row>
    <row r="72" spans="1:15" ht="25.5">
      <c r="A72" s="72" t="s">
        <v>296</v>
      </c>
      <c r="B72" s="154">
        <v>38779</v>
      </c>
      <c r="C72" s="63" t="s">
        <v>300</v>
      </c>
      <c r="D72" s="66" t="s">
        <v>264</v>
      </c>
      <c r="E72" s="63" t="s">
        <v>301</v>
      </c>
      <c r="F72" s="73" t="s">
        <v>302</v>
      </c>
      <c r="G72" s="87">
        <v>40194</v>
      </c>
      <c r="H72" s="87">
        <v>40194</v>
      </c>
      <c r="I72" s="87"/>
      <c r="J72" s="87"/>
      <c r="K72" s="87">
        <v>40194</v>
      </c>
      <c r="L72" s="240">
        <v>0.4</v>
      </c>
      <c r="M72" s="87">
        <f>K72*L72</f>
        <v>16077.6</v>
      </c>
      <c r="N72" s="253">
        <v>13491.230238659784</v>
      </c>
      <c r="O72" s="231">
        <f>N72/K72</f>
        <v>0.3356528396939788</v>
      </c>
    </row>
    <row r="73" spans="1:15" ht="25.5">
      <c r="A73" s="72" t="s">
        <v>267</v>
      </c>
      <c r="B73" s="154">
        <v>38785</v>
      </c>
      <c r="C73" s="63" t="s">
        <v>268</v>
      </c>
      <c r="D73" s="66" t="s">
        <v>269</v>
      </c>
      <c r="E73" s="63" t="s">
        <v>303</v>
      </c>
      <c r="F73" s="73" t="s">
        <v>304</v>
      </c>
      <c r="G73" s="87">
        <v>36255.27</v>
      </c>
      <c r="H73" s="87">
        <v>30212.73</v>
      </c>
      <c r="I73" s="87"/>
      <c r="J73" s="87"/>
      <c r="K73" s="87">
        <v>30212.73</v>
      </c>
      <c r="L73" s="240">
        <v>0.4</v>
      </c>
      <c r="M73" s="87">
        <f>K73*L73</f>
        <v>12085.092</v>
      </c>
      <c r="N73" s="253">
        <v>10140.988619407464</v>
      </c>
      <c r="O73" s="231">
        <f>N73/K73</f>
        <v>0.3356528396939788</v>
      </c>
    </row>
    <row r="74" spans="6:15" ht="12.75">
      <c r="F74" s="99" t="s">
        <v>363</v>
      </c>
      <c r="G74" s="103">
        <f>SUM(G71:G73)</f>
        <v>125999.97</v>
      </c>
      <c r="H74" s="103">
        <f>SUM(H71:H73)</f>
        <v>119957.43</v>
      </c>
      <c r="I74" s="103">
        <f>SUM(I71:I73)</f>
        <v>0</v>
      </c>
      <c r="J74" s="103">
        <f>SUM(J71:J73)</f>
        <v>0</v>
      </c>
      <c r="K74" s="103">
        <f>SUM(K71:K73)</f>
        <v>119957.43</v>
      </c>
      <c r="L74" s="232">
        <f>M74/K74</f>
        <v>0.39999999999999997</v>
      </c>
      <c r="M74" s="103">
        <f>SUM(M71:M73)</f>
        <v>47982.971999999994</v>
      </c>
      <c r="N74" s="254">
        <f>SUM(N71:N73)</f>
        <v>40264.05202189168</v>
      </c>
      <c r="O74" s="231">
        <f>N74/K74</f>
        <v>0.3356528396939788</v>
      </c>
    </row>
    <row r="75" spans="1:13" ht="18" hidden="1">
      <c r="A75" s="316" t="s">
        <v>317</v>
      </c>
      <c r="B75" s="316"/>
      <c r="C75" s="216"/>
      <c r="D75" s="216"/>
      <c r="E75" s="216"/>
      <c r="F75" s="216"/>
      <c r="G75" s="216"/>
      <c r="H75" s="216"/>
      <c r="I75" s="216"/>
      <c r="J75" s="216"/>
      <c r="K75" s="216"/>
      <c r="L75" s="217"/>
      <c r="M75" s="216"/>
    </row>
    <row r="76" spans="1:13" ht="51" customHeight="1" hidden="1">
      <c r="A76" s="4" t="s">
        <v>306</v>
      </c>
      <c r="B76" s="121" t="s">
        <v>327</v>
      </c>
      <c r="C76" s="4" t="s">
        <v>311</v>
      </c>
      <c r="D76" s="4" t="s">
        <v>312</v>
      </c>
      <c r="E76" s="4" t="s">
        <v>328</v>
      </c>
      <c r="F76" s="4" t="s">
        <v>329</v>
      </c>
      <c r="G76" s="4" t="s">
        <v>330</v>
      </c>
      <c r="H76" s="4" t="s">
        <v>331</v>
      </c>
      <c r="I76" s="4" t="s">
        <v>332</v>
      </c>
      <c r="J76" s="4" t="s">
        <v>333</v>
      </c>
      <c r="K76" s="4" t="s">
        <v>354</v>
      </c>
      <c r="L76" s="4" t="s">
        <v>353</v>
      </c>
      <c r="M76" s="4" t="s">
        <v>355</v>
      </c>
    </row>
    <row r="77" spans="1:13" ht="12.75" hidden="1">
      <c r="A77" s="6"/>
      <c r="B77" s="75"/>
      <c r="C77" s="7"/>
      <c r="D77" s="8"/>
      <c r="E77" s="2"/>
      <c r="F77" s="2"/>
      <c r="G77" s="12">
        <v>0</v>
      </c>
      <c r="H77" s="12">
        <v>0</v>
      </c>
      <c r="I77" s="12">
        <v>0</v>
      </c>
      <c r="J77" s="12"/>
      <c r="K77" s="12"/>
      <c r="L77" s="71"/>
      <c r="M77" s="12">
        <f>K77*L77</f>
        <v>0</v>
      </c>
    </row>
    <row r="78" spans="6:13" ht="12.75" hidden="1">
      <c r="F78" s="99" t="s">
        <v>363</v>
      </c>
      <c r="G78" s="103">
        <f>SUM(G77:G77)</f>
        <v>0</v>
      </c>
      <c r="H78" s="103">
        <f>SUM(H77:H77)</f>
        <v>0</v>
      </c>
      <c r="I78" s="103">
        <f>SUM(I77:I77)</f>
        <v>0</v>
      </c>
      <c r="J78" s="103">
        <f>SUM(J77:J77)</f>
        <v>0</v>
      </c>
      <c r="K78" s="103">
        <f>SUM(K77:K77)</f>
        <v>0</v>
      </c>
      <c r="L78" s="219" t="e">
        <f>M78/K78</f>
        <v>#DIV/0!</v>
      </c>
      <c r="M78" s="103">
        <f>SUM(M77:M77)</f>
        <v>0</v>
      </c>
    </row>
    <row r="79" spans="1:13" ht="18">
      <c r="A79" s="316" t="s">
        <v>318</v>
      </c>
      <c r="B79" s="316"/>
      <c r="C79" s="216"/>
      <c r="D79" s="216"/>
      <c r="E79" s="216"/>
      <c r="F79" s="216"/>
      <c r="G79" s="216"/>
      <c r="H79" s="216"/>
      <c r="I79" s="216"/>
      <c r="J79" s="216"/>
      <c r="K79" s="216"/>
      <c r="L79" s="217"/>
      <c r="M79" s="216"/>
    </row>
    <row r="80" spans="1:15" ht="72" customHeight="1">
      <c r="A80" s="4" t="s">
        <v>306</v>
      </c>
      <c r="B80" s="121" t="s">
        <v>327</v>
      </c>
      <c r="C80" s="4" t="s">
        <v>311</v>
      </c>
      <c r="D80" s="4" t="s">
        <v>312</v>
      </c>
      <c r="E80" s="4" t="s">
        <v>328</v>
      </c>
      <c r="F80" s="4" t="s">
        <v>329</v>
      </c>
      <c r="G80" s="4" t="s">
        <v>330</v>
      </c>
      <c r="H80" s="4" t="s">
        <v>331</v>
      </c>
      <c r="I80" s="4" t="s">
        <v>332</v>
      </c>
      <c r="J80" s="4" t="s">
        <v>333</v>
      </c>
      <c r="K80" s="4" t="s">
        <v>354</v>
      </c>
      <c r="L80" s="4" t="s">
        <v>353</v>
      </c>
      <c r="M80" s="4" t="s">
        <v>355</v>
      </c>
      <c r="N80" s="252" t="s">
        <v>869</v>
      </c>
      <c r="O80" s="264" t="s">
        <v>870</v>
      </c>
    </row>
    <row r="81" spans="1:15" ht="25.5" customHeight="1">
      <c r="A81" s="6" t="s">
        <v>478</v>
      </c>
      <c r="B81" s="154">
        <v>37670</v>
      </c>
      <c r="C81" s="7" t="s">
        <v>479</v>
      </c>
      <c r="D81" s="8" t="s">
        <v>480</v>
      </c>
      <c r="E81" s="2" t="s">
        <v>554</v>
      </c>
      <c r="F81" s="64" t="s">
        <v>557</v>
      </c>
      <c r="G81" s="12">
        <v>25967.19</v>
      </c>
      <c r="H81" s="12">
        <v>25967.19</v>
      </c>
      <c r="I81" s="12">
        <v>25967.19</v>
      </c>
      <c r="J81" s="12"/>
      <c r="K81" s="87">
        <f aca="true" t="shared" si="2" ref="K81:K92">I81-J81</f>
        <v>25967.19</v>
      </c>
      <c r="L81" s="240">
        <v>0.5</v>
      </c>
      <c r="M81" s="12">
        <v>12983.6</v>
      </c>
      <c r="N81" s="253">
        <v>10894.955523626857</v>
      </c>
      <c r="O81" s="231">
        <f aca="true" t="shared" si="3" ref="O81:O93">N81/K81</f>
        <v>0.4195662111929268</v>
      </c>
    </row>
    <row r="82" spans="1:15" ht="25.5" customHeight="1">
      <c r="A82" s="6" t="s">
        <v>450</v>
      </c>
      <c r="B82" s="154">
        <v>37894</v>
      </c>
      <c r="C82" s="7" t="s">
        <v>558</v>
      </c>
      <c r="D82" s="8" t="s">
        <v>451</v>
      </c>
      <c r="E82" s="2" t="s">
        <v>559</v>
      </c>
      <c r="F82" s="64" t="s">
        <v>560</v>
      </c>
      <c r="G82" s="12">
        <v>6158.67</v>
      </c>
      <c r="H82" s="12">
        <v>6158.67</v>
      </c>
      <c r="I82" s="12">
        <v>6158.67</v>
      </c>
      <c r="J82" s="12"/>
      <c r="K82" s="87">
        <f t="shared" si="2"/>
        <v>6158.67</v>
      </c>
      <c r="L82" s="240">
        <v>0.3</v>
      </c>
      <c r="M82" s="12">
        <v>1847.6</v>
      </c>
      <c r="N82" s="253">
        <v>1550.380466546488</v>
      </c>
      <c r="O82" s="231">
        <f t="shared" si="3"/>
        <v>0.2517394935183226</v>
      </c>
    </row>
    <row r="83" spans="1:15" ht="25.5" customHeight="1">
      <c r="A83" s="6" t="s">
        <v>478</v>
      </c>
      <c r="B83" s="154">
        <v>37957</v>
      </c>
      <c r="C83" s="7" t="s">
        <v>561</v>
      </c>
      <c r="D83" s="8" t="s">
        <v>451</v>
      </c>
      <c r="E83" s="2" t="s">
        <v>562</v>
      </c>
      <c r="F83" s="64" t="s">
        <v>563</v>
      </c>
      <c r="G83" s="12">
        <v>30188.45</v>
      </c>
      <c r="H83" s="12">
        <v>30188.45</v>
      </c>
      <c r="I83" s="12">
        <v>30085.16</v>
      </c>
      <c r="J83" s="12">
        <v>5164.57</v>
      </c>
      <c r="K83" s="87">
        <f t="shared" si="2"/>
        <v>24920.59</v>
      </c>
      <c r="L83" s="240">
        <v>0.5</v>
      </c>
      <c r="M83" s="12">
        <v>12460.3</v>
      </c>
      <c r="N83" s="253">
        <v>10455.83769609721</v>
      </c>
      <c r="O83" s="231">
        <f t="shared" si="3"/>
        <v>0.4195662179786758</v>
      </c>
    </row>
    <row r="84" spans="1:15" ht="25.5" customHeight="1">
      <c r="A84" s="6" t="s">
        <v>457</v>
      </c>
      <c r="B84" s="154">
        <v>38610</v>
      </c>
      <c r="C84" s="7" t="s">
        <v>473</v>
      </c>
      <c r="D84" s="8" t="s">
        <v>459</v>
      </c>
      <c r="E84" s="2" t="s">
        <v>564</v>
      </c>
      <c r="F84" s="64" t="s">
        <v>565</v>
      </c>
      <c r="G84" s="12">
        <v>19335</v>
      </c>
      <c r="H84" s="12">
        <v>19335</v>
      </c>
      <c r="I84" s="12">
        <v>16129.17</v>
      </c>
      <c r="J84" s="12"/>
      <c r="K84" s="87">
        <f t="shared" si="2"/>
        <v>16129.17</v>
      </c>
      <c r="L84" s="240">
        <v>0.5</v>
      </c>
      <c r="M84" s="12">
        <v>8064.59</v>
      </c>
      <c r="N84" s="253">
        <v>6767.256336169161</v>
      </c>
      <c r="O84" s="231">
        <f t="shared" si="3"/>
        <v>0.41956630974620274</v>
      </c>
    </row>
    <row r="85" spans="1:15" ht="25.5" customHeight="1">
      <c r="A85" s="6" t="s">
        <v>457</v>
      </c>
      <c r="B85" s="154">
        <v>38659</v>
      </c>
      <c r="C85" s="7" t="s">
        <v>566</v>
      </c>
      <c r="D85" s="8" t="s">
        <v>459</v>
      </c>
      <c r="E85" s="2" t="s">
        <v>567</v>
      </c>
      <c r="F85" s="64" t="s">
        <v>568</v>
      </c>
      <c r="G85" s="12">
        <v>4400</v>
      </c>
      <c r="H85" s="12">
        <v>4400</v>
      </c>
      <c r="I85" s="12">
        <v>4400</v>
      </c>
      <c r="J85" s="12"/>
      <c r="K85" s="87">
        <f t="shared" si="2"/>
        <v>4400</v>
      </c>
      <c r="L85" s="240">
        <v>0.5</v>
      </c>
      <c r="M85" s="12">
        <v>2200</v>
      </c>
      <c r="N85" s="253">
        <v>1846.0906183168834</v>
      </c>
      <c r="O85" s="231">
        <f t="shared" si="3"/>
        <v>0.4195660496174735</v>
      </c>
    </row>
    <row r="86" spans="1:15" ht="25.5" customHeight="1">
      <c r="A86" s="6" t="s">
        <v>457</v>
      </c>
      <c r="B86" s="154">
        <v>38671</v>
      </c>
      <c r="C86" s="7" t="s">
        <v>569</v>
      </c>
      <c r="D86" s="8" t="s">
        <v>459</v>
      </c>
      <c r="E86" s="2" t="s">
        <v>570</v>
      </c>
      <c r="F86" s="64" t="s">
        <v>571</v>
      </c>
      <c r="G86" s="12">
        <v>21691.19</v>
      </c>
      <c r="H86" s="12">
        <v>21691.19</v>
      </c>
      <c r="I86" s="12">
        <v>21691.19</v>
      </c>
      <c r="J86" s="12"/>
      <c r="K86" s="87">
        <f t="shared" si="2"/>
        <v>21691.19</v>
      </c>
      <c r="L86" s="240">
        <v>0.5</v>
      </c>
      <c r="M86" s="12">
        <v>10845.6</v>
      </c>
      <c r="N86" s="253">
        <v>9100.89109546254</v>
      </c>
      <c r="O86" s="231">
        <f t="shared" si="3"/>
        <v>0.41956624304441303</v>
      </c>
    </row>
    <row r="87" spans="1:15" ht="25.5" customHeight="1">
      <c r="A87" s="6" t="s">
        <v>478</v>
      </c>
      <c r="B87" s="154">
        <v>38686</v>
      </c>
      <c r="C87" s="7" t="s">
        <v>572</v>
      </c>
      <c r="D87" s="8" t="s">
        <v>480</v>
      </c>
      <c r="E87" s="2" t="s">
        <v>573</v>
      </c>
      <c r="F87" s="64" t="s">
        <v>574</v>
      </c>
      <c r="G87" s="12">
        <v>53874.7</v>
      </c>
      <c r="H87" s="12">
        <v>53874.7</v>
      </c>
      <c r="I87" s="12">
        <v>53874.7</v>
      </c>
      <c r="J87" s="12"/>
      <c r="K87" s="87">
        <f t="shared" si="2"/>
        <v>53874.7</v>
      </c>
      <c r="L87" s="240">
        <v>0.5</v>
      </c>
      <c r="M87" s="12">
        <v>26937.35</v>
      </c>
      <c r="N87" s="253">
        <v>22603.9950533265</v>
      </c>
      <c r="O87" s="231">
        <f t="shared" si="3"/>
        <v>0.4195660496174735</v>
      </c>
    </row>
    <row r="88" spans="1:15" ht="25.5" customHeight="1">
      <c r="A88" s="6" t="s">
        <v>457</v>
      </c>
      <c r="B88" s="154">
        <v>38707</v>
      </c>
      <c r="C88" s="7" t="s">
        <v>548</v>
      </c>
      <c r="D88" s="8" t="s">
        <v>459</v>
      </c>
      <c r="E88" s="2" t="s">
        <v>575</v>
      </c>
      <c r="F88" s="64" t="s">
        <v>469</v>
      </c>
      <c r="G88" s="12">
        <v>11465.34</v>
      </c>
      <c r="H88" s="12">
        <v>11465.34</v>
      </c>
      <c r="I88" s="12">
        <v>11465.34</v>
      </c>
      <c r="J88" s="12"/>
      <c r="K88" s="87">
        <f t="shared" si="2"/>
        <v>11465.34</v>
      </c>
      <c r="L88" s="240">
        <v>0.3887</v>
      </c>
      <c r="M88" s="12">
        <v>4456.14</v>
      </c>
      <c r="N88" s="253">
        <v>3739.290112684817</v>
      </c>
      <c r="O88" s="231">
        <f t="shared" si="3"/>
        <v>0.3261386153995273</v>
      </c>
    </row>
    <row r="89" spans="1:15" ht="25.5" customHeight="1">
      <c r="A89" s="6" t="s">
        <v>478</v>
      </c>
      <c r="B89" s="154">
        <v>38748</v>
      </c>
      <c r="C89" s="7" t="s">
        <v>479</v>
      </c>
      <c r="D89" s="8" t="s">
        <v>480</v>
      </c>
      <c r="E89" s="2" t="s">
        <v>576</v>
      </c>
      <c r="F89" s="64" t="s">
        <v>577</v>
      </c>
      <c r="G89" s="12">
        <v>31958</v>
      </c>
      <c r="H89" s="12">
        <v>31958</v>
      </c>
      <c r="I89" s="12">
        <v>31958</v>
      </c>
      <c r="J89" s="12"/>
      <c r="K89" s="87">
        <f t="shared" si="2"/>
        <v>31958</v>
      </c>
      <c r="L89" s="240">
        <v>0.5</v>
      </c>
      <c r="M89" s="12">
        <v>15979</v>
      </c>
      <c r="N89" s="253">
        <v>13408.491813675219</v>
      </c>
      <c r="O89" s="231">
        <f t="shared" si="3"/>
        <v>0.4195660496174735</v>
      </c>
    </row>
    <row r="90" spans="1:15" ht="25.5" customHeight="1">
      <c r="A90" s="6" t="s">
        <v>478</v>
      </c>
      <c r="B90" s="154">
        <v>38749</v>
      </c>
      <c r="C90" s="7" t="s">
        <v>578</v>
      </c>
      <c r="D90" s="8" t="s">
        <v>480</v>
      </c>
      <c r="E90" s="2" t="s">
        <v>579</v>
      </c>
      <c r="F90" s="64" t="s">
        <v>580</v>
      </c>
      <c r="G90" s="12">
        <v>4131.65</v>
      </c>
      <c r="H90" s="12">
        <v>4131.65</v>
      </c>
      <c r="I90" s="12">
        <v>4131.65</v>
      </c>
      <c r="J90" s="12"/>
      <c r="K90" s="87">
        <f t="shared" si="2"/>
        <v>4131.65</v>
      </c>
      <c r="L90" s="240">
        <v>0.5</v>
      </c>
      <c r="M90" s="12">
        <v>2065.83</v>
      </c>
      <c r="N90" s="253">
        <v>1733.5042645625306</v>
      </c>
      <c r="O90" s="231">
        <f t="shared" si="3"/>
        <v>0.4195670651101934</v>
      </c>
    </row>
    <row r="91" spans="1:15" ht="25.5" customHeight="1">
      <c r="A91" s="6" t="s">
        <v>478</v>
      </c>
      <c r="B91" s="154">
        <v>38749</v>
      </c>
      <c r="C91" s="7" t="s">
        <v>578</v>
      </c>
      <c r="D91" s="8" t="s">
        <v>480</v>
      </c>
      <c r="E91" s="2" t="s">
        <v>581</v>
      </c>
      <c r="F91" s="64" t="s">
        <v>580</v>
      </c>
      <c r="G91" s="12">
        <v>6406.64</v>
      </c>
      <c r="H91" s="12">
        <v>6406.64</v>
      </c>
      <c r="I91" s="12">
        <v>6406.64</v>
      </c>
      <c r="J91" s="12"/>
      <c r="K91" s="87">
        <f t="shared" si="2"/>
        <v>6406.64</v>
      </c>
      <c r="L91" s="240">
        <v>0.5</v>
      </c>
      <c r="M91" s="12">
        <v>3203.32</v>
      </c>
      <c r="N91" s="253">
        <v>2688.0086361212907</v>
      </c>
      <c r="O91" s="231">
        <f t="shared" si="3"/>
        <v>0.4195660496174735</v>
      </c>
    </row>
    <row r="92" spans="1:15" ht="25.5" customHeight="1">
      <c r="A92" s="6" t="s">
        <v>457</v>
      </c>
      <c r="B92" s="154">
        <v>38775</v>
      </c>
      <c r="C92" s="7" t="s">
        <v>582</v>
      </c>
      <c r="D92" s="8" t="s">
        <v>459</v>
      </c>
      <c r="E92" s="2" t="s">
        <v>583</v>
      </c>
      <c r="F92" s="64" t="s">
        <v>584</v>
      </c>
      <c r="G92" s="12">
        <v>10340.5</v>
      </c>
      <c r="H92" s="12">
        <v>10340.5</v>
      </c>
      <c r="I92" s="12">
        <v>10340.5</v>
      </c>
      <c r="J92" s="12"/>
      <c r="K92" s="87">
        <f t="shared" si="2"/>
        <v>10340.5</v>
      </c>
      <c r="L92" s="240">
        <v>0.4</v>
      </c>
      <c r="M92" s="12">
        <v>4136.2</v>
      </c>
      <c r="N92" s="253">
        <v>3470.818188855588</v>
      </c>
      <c r="O92" s="231">
        <f t="shared" si="3"/>
        <v>0.3356528396939788</v>
      </c>
    </row>
    <row r="93" spans="6:15" ht="25.5" customHeight="1">
      <c r="F93" s="99" t="s">
        <v>363</v>
      </c>
      <c r="G93" s="103">
        <f>SUM(G81:G92)</f>
        <v>225917.33000000002</v>
      </c>
      <c r="H93" s="103">
        <f>SUM(H81:H92)</f>
        <v>225917.33000000002</v>
      </c>
      <c r="I93" s="103">
        <f>SUM(I81:I92)</f>
        <v>222608.21000000002</v>
      </c>
      <c r="J93" s="103">
        <f>SUM(J81:J92)</f>
        <v>5164.57</v>
      </c>
      <c r="K93" s="103">
        <f>SUM(K81:K92)</f>
        <v>217443.64</v>
      </c>
      <c r="L93" s="232">
        <f>M93/K93</f>
        <v>0.4837093878671273</v>
      </c>
      <c r="M93" s="103">
        <f>SUM(M81:M92)</f>
        <v>105179.53</v>
      </c>
      <c r="N93" s="254">
        <f>SUM(N81:N92)</f>
        <v>88259.51980544509</v>
      </c>
      <c r="O93" s="231">
        <f t="shared" si="3"/>
        <v>0.40589607406059375</v>
      </c>
    </row>
    <row r="94" spans="1:13" ht="18">
      <c r="A94" s="316" t="s">
        <v>326</v>
      </c>
      <c r="B94" s="316"/>
      <c r="C94" s="216"/>
      <c r="D94" s="216"/>
      <c r="E94" s="216"/>
      <c r="F94" s="216"/>
      <c r="G94" s="216"/>
      <c r="H94" s="216"/>
      <c r="I94" s="216"/>
      <c r="J94" s="216"/>
      <c r="K94" s="216"/>
      <c r="L94" s="217"/>
      <c r="M94" s="216"/>
    </row>
    <row r="95" spans="1:15" ht="72" customHeight="1">
      <c r="A95" s="4" t="s">
        <v>306</v>
      </c>
      <c r="B95" s="121" t="s">
        <v>327</v>
      </c>
      <c r="C95" s="4" t="s">
        <v>311</v>
      </c>
      <c r="D95" s="4" t="s">
        <v>312</v>
      </c>
      <c r="E95" s="4" t="s">
        <v>328</v>
      </c>
      <c r="F95" s="4" t="s">
        <v>329</v>
      </c>
      <c r="G95" s="4" t="s">
        <v>330</v>
      </c>
      <c r="H95" s="4" t="s">
        <v>331</v>
      </c>
      <c r="I95" s="4" t="s">
        <v>332</v>
      </c>
      <c r="J95" s="4" t="s">
        <v>333</v>
      </c>
      <c r="K95" s="4" t="s">
        <v>354</v>
      </c>
      <c r="L95" s="4" t="s">
        <v>353</v>
      </c>
      <c r="M95" s="4" t="s">
        <v>355</v>
      </c>
      <c r="N95" s="252" t="s">
        <v>869</v>
      </c>
      <c r="O95" s="264" t="s">
        <v>870</v>
      </c>
    </row>
    <row r="96" spans="1:15" ht="25.5" customHeight="1">
      <c r="A96" s="6" t="s">
        <v>585</v>
      </c>
      <c r="B96" s="210">
        <v>38573</v>
      </c>
      <c r="C96" s="7" t="s">
        <v>596</v>
      </c>
      <c r="D96" s="8" t="s">
        <v>587</v>
      </c>
      <c r="E96" s="2" t="s">
        <v>334</v>
      </c>
      <c r="F96" s="64" t="s">
        <v>335</v>
      </c>
      <c r="G96" s="12">
        <v>39786.23</v>
      </c>
      <c r="H96" s="12">
        <v>39786.23</v>
      </c>
      <c r="I96" s="12"/>
      <c r="J96" s="12"/>
      <c r="K96" s="12">
        <v>39786.23</v>
      </c>
      <c r="L96" s="240">
        <v>0.4</v>
      </c>
      <c r="M96" s="12">
        <v>15914.5</v>
      </c>
      <c r="N96" s="253">
        <v>13354.367793274563</v>
      </c>
      <c r="O96" s="231">
        <f aca="true" t="shared" si="4" ref="O96:O106">N96/K96</f>
        <v>0.335653008422124</v>
      </c>
    </row>
    <row r="97" spans="1:15" ht="25.5" customHeight="1">
      <c r="A97" s="6" t="s">
        <v>585</v>
      </c>
      <c r="B97" s="210">
        <v>38586</v>
      </c>
      <c r="C97" s="7" t="s">
        <v>596</v>
      </c>
      <c r="D97" s="8" t="s">
        <v>587</v>
      </c>
      <c r="E97" s="2" t="s">
        <v>336</v>
      </c>
      <c r="F97" s="64" t="s">
        <v>337</v>
      </c>
      <c r="G97" s="12">
        <v>19067.5</v>
      </c>
      <c r="H97" s="12">
        <v>19067.5</v>
      </c>
      <c r="I97" s="12"/>
      <c r="J97" s="12"/>
      <c r="K97" s="12">
        <v>19067.5</v>
      </c>
      <c r="L97" s="240">
        <v>0.4</v>
      </c>
      <c r="M97" s="12">
        <v>7627</v>
      </c>
      <c r="N97" s="253">
        <v>6400.060520864941</v>
      </c>
      <c r="O97" s="231">
        <f t="shared" si="4"/>
        <v>0.3356528396939788</v>
      </c>
    </row>
    <row r="98" spans="1:15" ht="25.5" customHeight="1">
      <c r="A98" s="6" t="s">
        <v>585</v>
      </c>
      <c r="B98" s="210">
        <v>38631</v>
      </c>
      <c r="C98" s="7" t="s">
        <v>596</v>
      </c>
      <c r="D98" s="8" t="s">
        <v>587</v>
      </c>
      <c r="E98" s="2" t="s">
        <v>338</v>
      </c>
      <c r="F98" s="64" t="s">
        <v>339</v>
      </c>
      <c r="G98" s="12">
        <v>29548</v>
      </c>
      <c r="H98" s="12">
        <v>29548</v>
      </c>
      <c r="I98" s="12"/>
      <c r="J98" s="12"/>
      <c r="K98" s="12">
        <v>29548</v>
      </c>
      <c r="L98" s="240">
        <v>0.4</v>
      </c>
      <c r="M98" s="12">
        <v>11819.2</v>
      </c>
      <c r="N98" s="253">
        <v>9917.870107277686</v>
      </c>
      <c r="O98" s="231">
        <f t="shared" si="4"/>
        <v>0.3356528396939788</v>
      </c>
    </row>
    <row r="99" spans="1:15" ht="25.5" customHeight="1">
      <c r="A99" s="6" t="s">
        <v>585</v>
      </c>
      <c r="B99" s="210">
        <v>38673</v>
      </c>
      <c r="C99" s="7" t="s">
        <v>612</v>
      </c>
      <c r="D99" s="8" t="s">
        <v>587</v>
      </c>
      <c r="E99" s="2" t="s">
        <v>340</v>
      </c>
      <c r="F99" s="64" t="s">
        <v>341</v>
      </c>
      <c r="G99" s="12">
        <v>25828.79</v>
      </c>
      <c r="H99" s="12">
        <v>25828.79</v>
      </c>
      <c r="I99" s="12"/>
      <c r="J99" s="12">
        <v>3000</v>
      </c>
      <c r="K99" s="12">
        <v>22828.79</v>
      </c>
      <c r="L99" s="240">
        <v>0.4</v>
      </c>
      <c r="M99" s="12">
        <v>9131.52</v>
      </c>
      <c r="N99" s="253">
        <v>7662.551546805904</v>
      </c>
      <c r="O99" s="231">
        <f t="shared" si="4"/>
        <v>0.33565298672447835</v>
      </c>
    </row>
    <row r="100" spans="1:15" ht="25.5" customHeight="1">
      <c r="A100" s="6" t="s">
        <v>585</v>
      </c>
      <c r="B100" s="210">
        <v>38685</v>
      </c>
      <c r="C100" s="7" t="s">
        <v>641</v>
      </c>
      <c r="D100" s="8" t="s">
        <v>587</v>
      </c>
      <c r="E100" s="2" t="s">
        <v>342</v>
      </c>
      <c r="F100" s="64" t="s">
        <v>343</v>
      </c>
      <c r="G100" s="12">
        <v>514116.61</v>
      </c>
      <c r="H100" s="12">
        <v>514116.61</v>
      </c>
      <c r="I100" s="12"/>
      <c r="J100" s="12"/>
      <c r="K100" s="12">
        <v>514116.61</v>
      </c>
      <c r="L100" s="240">
        <v>0.35</v>
      </c>
      <c r="M100" s="12">
        <v>179940.82</v>
      </c>
      <c r="N100" s="253">
        <v>150994.11802465774</v>
      </c>
      <c r="O100" s="231">
        <f t="shared" si="4"/>
        <v>0.2936962453414173</v>
      </c>
    </row>
    <row r="101" spans="1:15" ht="25.5" customHeight="1">
      <c r="A101" s="6" t="s">
        <v>585</v>
      </c>
      <c r="B101" s="210">
        <v>38729</v>
      </c>
      <c r="C101" s="7" t="s">
        <v>596</v>
      </c>
      <c r="D101" s="8" t="s">
        <v>587</v>
      </c>
      <c r="E101" s="2" t="s">
        <v>344</v>
      </c>
      <c r="F101" s="64" t="s">
        <v>345</v>
      </c>
      <c r="G101" s="12">
        <v>20770</v>
      </c>
      <c r="H101" s="12">
        <v>20770</v>
      </c>
      <c r="I101" s="12"/>
      <c r="J101" s="12"/>
      <c r="K101" s="12">
        <v>20770</v>
      </c>
      <c r="L101" s="240">
        <v>0.4</v>
      </c>
      <c r="M101" s="12">
        <v>8308</v>
      </c>
      <c r="N101" s="253">
        <v>6971.5094804439395</v>
      </c>
      <c r="O101" s="231">
        <f t="shared" si="4"/>
        <v>0.3356528396939788</v>
      </c>
    </row>
    <row r="102" spans="1:15" ht="25.5" customHeight="1">
      <c r="A102" s="6" t="s">
        <v>585</v>
      </c>
      <c r="B102" s="210">
        <v>38764</v>
      </c>
      <c r="C102" s="7" t="s">
        <v>596</v>
      </c>
      <c r="D102" s="8" t="s">
        <v>587</v>
      </c>
      <c r="E102" s="2" t="s">
        <v>346</v>
      </c>
      <c r="F102" s="64" t="s">
        <v>347</v>
      </c>
      <c r="G102" s="12">
        <v>3123.9</v>
      </c>
      <c r="H102" s="12">
        <v>3123.9</v>
      </c>
      <c r="I102" s="12"/>
      <c r="J102" s="12"/>
      <c r="K102" s="12">
        <v>3123.9</v>
      </c>
      <c r="L102" s="240">
        <v>0.4</v>
      </c>
      <c r="M102" s="12">
        <v>1249.56</v>
      </c>
      <c r="N102" s="253">
        <v>1048.5459059200202</v>
      </c>
      <c r="O102" s="231">
        <f t="shared" si="4"/>
        <v>0.33565283969397874</v>
      </c>
    </row>
    <row r="103" spans="1:15" ht="25.5" customHeight="1">
      <c r="A103" s="6" t="s">
        <v>585</v>
      </c>
      <c r="B103" s="210">
        <v>38775</v>
      </c>
      <c r="C103" s="7" t="s">
        <v>599</v>
      </c>
      <c r="D103" s="8" t="s">
        <v>587</v>
      </c>
      <c r="E103" s="2" t="s">
        <v>348</v>
      </c>
      <c r="F103" s="64" t="s">
        <v>349</v>
      </c>
      <c r="G103" s="12" t="s">
        <v>350</v>
      </c>
      <c r="H103" s="12">
        <v>101111.93</v>
      </c>
      <c r="I103" s="12"/>
      <c r="J103" s="12"/>
      <c r="K103" s="12">
        <v>101111.93</v>
      </c>
      <c r="L103" s="240">
        <v>0.4</v>
      </c>
      <c r="M103" s="12">
        <v>40444.78</v>
      </c>
      <c r="N103" s="253">
        <v>33938.5131444956</v>
      </c>
      <c r="O103" s="231">
        <f t="shared" si="4"/>
        <v>0.3356529060863105</v>
      </c>
    </row>
    <row r="104" spans="1:15" ht="25.5" customHeight="1">
      <c r="A104" s="6" t="s">
        <v>585</v>
      </c>
      <c r="B104" s="210">
        <v>38782</v>
      </c>
      <c r="C104" s="7" t="s">
        <v>351</v>
      </c>
      <c r="D104" s="8" t="s">
        <v>587</v>
      </c>
      <c r="E104" s="2" t="s">
        <v>644</v>
      </c>
      <c r="F104" s="64" t="s">
        <v>352</v>
      </c>
      <c r="G104" s="12">
        <v>35981.8</v>
      </c>
      <c r="H104" s="12">
        <v>35981.8</v>
      </c>
      <c r="I104" s="12"/>
      <c r="J104" s="12"/>
      <c r="K104" s="12">
        <v>35981.8</v>
      </c>
      <c r="L104" s="240">
        <v>0.4</v>
      </c>
      <c r="M104" s="12">
        <v>14392.72</v>
      </c>
      <c r="N104" s="253">
        <v>12077.393347300806</v>
      </c>
      <c r="O104" s="231">
        <f t="shared" si="4"/>
        <v>0.33565283969397874</v>
      </c>
    </row>
    <row r="105" spans="1:15" ht="25.5" customHeight="1">
      <c r="A105" s="6" t="s">
        <v>585</v>
      </c>
      <c r="B105" s="210">
        <v>38782</v>
      </c>
      <c r="C105" s="7" t="s">
        <v>351</v>
      </c>
      <c r="D105" s="8" t="s">
        <v>587</v>
      </c>
      <c r="E105" s="2" t="s">
        <v>644</v>
      </c>
      <c r="F105" s="64" t="s">
        <v>352</v>
      </c>
      <c r="G105" s="12">
        <v>9100.2</v>
      </c>
      <c r="H105" s="12">
        <v>9100.2</v>
      </c>
      <c r="I105" s="12"/>
      <c r="J105" s="12"/>
      <c r="K105" s="12">
        <v>9100.2</v>
      </c>
      <c r="L105" s="240">
        <v>0.4</v>
      </c>
      <c r="M105" s="12">
        <v>3640.08</v>
      </c>
      <c r="N105" s="253">
        <v>3054.507971783146</v>
      </c>
      <c r="O105" s="231">
        <f t="shared" si="4"/>
        <v>0.3356528396939788</v>
      </c>
    </row>
    <row r="106" spans="6:15" ht="12.75">
      <c r="F106" s="99" t="s">
        <v>363</v>
      </c>
      <c r="G106" s="103">
        <f>SUM(G96:G105)</f>
        <v>697323.03</v>
      </c>
      <c r="H106" s="103">
        <f>SUM(H96:H105)</f>
        <v>798434.96</v>
      </c>
      <c r="I106" s="103">
        <f>SUM(I96:I105)</f>
        <v>0</v>
      </c>
      <c r="J106" s="103">
        <f>SUM(J96:J105)</f>
        <v>3000</v>
      </c>
      <c r="K106" s="103">
        <f>SUM(K96:K105)</f>
        <v>795434.96</v>
      </c>
      <c r="L106" s="232">
        <f>M106/K106</f>
        <v>0.36768333642262846</v>
      </c>
      <c r="M106" s="103">
        <f>SUM(M96:M105)</f>
        <v>292468.18</v>
      </c>
      <c r="N106" s="254">
        <f>SUM(N96:N105)</f>
        <v>245419.43784282432</v>
      </c>
      <c r="O106" s="231">
        <f t="shared" si="4"/>
        <v>0.30853488994602946</v>
      </c>
    </row>
    <row r="107" spans="1:13" ht="18">
      <c r="A107" s="316" t="s">
        <v>319</v>
      </c>
      <c r="B107" s="316"/>
      <c r="C107" s="216"/>
      <c r="D107" s="216"/>
      <c r="E107" s="216"/>
      <c r="F107" s="216"/>
      <c r="G107" s="216"/>
      <c r="H107" s="216"/>
      <c r="I107" s="216"/>
      <c r="J107" s="216"/>
      <c r="K107" s="216"/>
      <c r="L107" s="217"/>
      <c r="M107" s="216"/>
    </row>
    <row r="108" spans="1:15" ht="72" customHeight="1">
      <c r="A108" s="4" t="s">
        <v>306</v>
      </c>
      <c r="B108" s="121" t="s">
        <v>327</v>
      </c>
      <c r="C108" s="4" t="s">
        <v>311</v>
      </c>
      <c r="D108" s="4" t="s">
        <v>312</v>
      </c>
      <c r="E108" s="4" t="s">
        <v>328</v>
      </c>
      <c r="F108" s="4" t="s">
        <v>329</v>
      </c>
      <c r="G108" s="4" t="s">
        <v>330</v>
      </c>
      <c r="H108" s="4" t="s">
        <v>331</v>
      </c>
      <c r="I108" s="4" t="s">
        <v>332</v>
      </c>
      <c r="J108" s="4" t="s">
        <v>333</v>
      </c>
      <c r="K108" s="4" t="s">
        <v>354</v>
      </c>
      <c r="L108" s="4" t="s">
        <v>353</v>
      </c>
      <c r="M108" s="4" t="s">
        <v>355</v>
      </c>
      <c r="N108" s="252" t="s">
        <v>869</v>
      </c>
      <c r="O108" s="264" t="s">
        <v>870</v>
      </c>
    </row>
    <row r="109" spans="1:15" s="221" customFormat="1" ht="25.5" customHeight="1">
      <c r="A109" s="116" t="s">
        <v>52</v>
      </c>
      <c r="B109" s="224">
        <v>38617</v>
      </c>
      <c r="C109" s="117" t="s">
        <v>172</v>
      </c>
      <c r="D109" s="116" t="s">
        <v>54</v>
      </c>
      <c r="E109" s="117" t="s">
        <v>173</v>
      </c>
      <c r="F109" s="117" t="s">
        <v>174</v>
      </c>
      <c r="G109" s="119">
        <v>61567.27</v>
      </c>
      <c r="H109" s="119">
        <v>61953.93</v>
      </c>
      <c r="I109" s="119"/>
      <c r="J109" s="119"/>
      <c r="K109" s="87">
        <v>61935.93</v>
      </c>
      <c r="L109" s="240">
        <v>0.4</v>
      </c>
      <c r="M109" s="87">
        <f>L109*K109</f>
        <v>24774.372000000003</v>
      </c>
      <c r="N109" s="253">
        <v>20788.970783587494</v>
      </c>
      <c r="O109" s="231">
        <f>N109/K109</f>
        <v>0.33565283969397885</v>
      </c>
    </row>
    <row r="110" spans="1:15" s="221" customFormat="1" ht="25.5" customHeight="1">
      <c r="A110" s="116" t="s">
        <v>175</v>
      </c>
      <c r="B110" s="224">
        <v>38693</v>
      </c>
      <c r="C110" s="117" t="s">
        <v>176</v>
      </c>
      <c r="D110" s="116" t="s">
        <v>54</v>
      </c>
      <c r="E110" s="117" t="s">
        <v>177</v>
      </c>
      <c r="F110" s="117" t="s">
        <v>178</v>
      </c>
      <c r="G110" s="119">
        <v>20150.4</v>
      </c>
      <c r="H110" s="119">
        <v>22272</v>
      </c>
      <c r="I110" s="119"/>
      <c r="J110" s="119"/>
      <c r="K110" s="87">
        <v>22720</v>
      </c>
      <c r="L110" s="240">
        <v>0.3</v>
      </c>
      <c r="M110" s="87">
        <f>L110*K110</f>
        <v>6816</v>
      </c>
      <c r="N110" s="253">
        <v>5719.524388385398</v>
      </c>
      <c r="O110" s="231">
        <f>N110/K110</f>
        <v>0.2517396297704841</v>
      </c>
    </row>
    <row r="111" spans="1:15" s="221" customFormat="1" ht="25.5" customHeight="1">
      <c r="A111" s="116" t="s">
        <v>175</v>
      </c>
      <c r="B111" s="224">
        <v>38700</v>
      </c>
      <c r="C111" s="117" t="s">
        <v>179</v>
      </c>
      <c r="D111" s="116" t="s">
        <v>89</v>
      </c>
      <c r="E111" s="117" t="s">
        <v>180</v>
      </c>
      <c r="F111" s="117" t="s">
        <v>181</v>
      </c>
      <c r="G111" s="119">
        <v>213083.48</v>
      </c>
      <c r="H111" s="119">
        <v>213083.48</v>
      </c>
      <c r="I111" s="119"/>
      <c r="J111" s="119"/>
      <c r="K111" s="87">
        <v>213083.48</v>
      </c>
      <c r="L111" s="240">
        <v>0.4</v>
      </c>
      <c r="M111" s="87">
        <f>L111*K111</f>
        <v>85233.392</v>
      </c>
      <c r="N111" s="253">
        <v>71522.07515387514</v>
      </c>
      <c r="O111" s="231">
        <f>N111/K111</f>
        <v>0.3356528396939788</v>
      </c>
    </row>
    <row r="112" spans="1:15" s="197" customFormat="1" ht="25.5" customHeight="1">
      <c r="A112" s="206" t="s">
        <v>41</v>
      </c>
      <c r="B112" s="225">
        <v>38755</v>
      </c>
      <c r="C112" s="207" t="s">
        <v>49</v>
      </c>
      <c r="D112" s="206" t="s">
        <v>43</v>
      </c>
      <c r="E112" s="207" t="s">
        <v>182</v>
      </c>
      <c r="F112" s="207" t="s">
        <v>183</v>
      </c>
      <c r="G112" s="208">
        <v>36900.24</v>
      </c>
      <c r="H112" s="208">
        <v>36900.24</v>
      </c>
      <c r="I112" s="208"/>
      <c r="J112" s="208"/>
      <c r="K112" s="87">
        <v>36900.24</v>
      </c>
      <c r="L112" s="240">
        <v>0.3</v>
      </c>
      <c r="M112" s="87">
        <f>L112*K112</f>
        <v>11070.071999999998</v>
      </c>
      <c r="N112" s="253">
        <v>9289.252756042006</v>
      </c>
      <c r="O112" s="231">
        <f>N112/K112</f>
        <v>0.25173962977048403</v>
      </c>
    </row>
    <row r="113" spans="1:15" s="221" customFormat="1" ht="25.5" customHeight="1">
      <c r="A113" s="212"/>
      <c r="B113" s="220"/>
      <c r="C113" s="318"/>
      <c r="D113" s="318"/>
      <c r="E113" s="318"/>
      <c r="F113" s="319" t="s">
        <v>363</v>
      </c>
      <c r="G113" s="103">
        <f>SUM(G109:G112)</f>
        <v>331701.39</v>
      </c>
      <c r="H113" s="103">
        <f>SUM(H109:H112)</f>
        <v>334209.65</v>
      </c>
      <c r="I113" s="103">
        <f>SUM(I109:I112)</f>
        <v>0</v>
      </c>
      <c r="J113" s="103">
        <f>SUM(J109:J112)</f>
        <v>0</v>
      </c>
      <c r="K113" s="103">
        <f>SUM(K109:K112)</f>
        <v>334639.65</v>
      </c>
      <c r="L113" s="232">
        <f>M113/K113</f>
        <v>0.38218374899686874</v>
      </c>
      <c r="M113" s="103">
        <f>SUM(M109:M112)</f>
        <v>127893.83600000001</v>
      </c>
      <c r="N113" s="254">
        <f>SUM(N109:N112)</f>
        <v>107319.82308189003</v>
      </c>
      <c r="O113" s="231">
        <f>N113/K113</f>
        <v>0.3207026515892245</v>
      </c>
    </row>
    <row r="114" spans="1:15" ht="12.75">
      <c r="A114" s="212"/>
      <c r="B114" s="220"/>
      <c r="C114" s="221"/>
      <c r="D114" s="221"/>
      <c r="E114" s="221"/>
      <c r="F114" s="99"/>
      <c r="G114" s="103"/>
      <c r="H114" s="103"/>
      <c r="I114" s="103"/>
      <c r="J114" s="103"/>
      <c r="K114" s="103"/>
      <c r="L114" s="222"/>
      <c r="M114" s="103"/>
      <c r="N114" s="110"/>
      <c r="O114" s="110"/>
    </row>
    <row r="115" spans="1:15" ht="12.75">
      <c r="A115" s="212"/>
      <c r="B115" s="220"/>
      <c r="C115" s="221"/>
      <c r="D115" s="221"/>
      <c r="E115" s="221"/>
      <c r="F115" s="99"/>
      <c r="G115" s="103"/>
      <c r="H115" s="103"/>
      <c r="I115" s="103"/>
      <c r="J115" s="103"/>
      <c r="K115" s="103"/>
      <c r="L115" s="222"/>
      <c r="M115" s="103"/>
      <c r="N115" s="110"/>
      <c r="O115" s="110"/>
    </row>
    <row r="116" spans="1:15" ht="12.75">
      <c r="A116" s="212"/>
      <c r="B116" s="220"/>
      <c r="C116" s="221"/>
      <c r="D116" s="221"/>
      <c r="E116" s="221"/>
      <c r="F116" s="221"/>
      <c r="G116" s="221"/>
      <c r="H116" s="221"/>
      <c r="I116" s="221"/>
      <c r="J116" s="221"/>
      <c r="K116" s="221"/>
      <c r="L116" s="212"/>
      <c r="M116" s="223"/>
      <c r="N116" s="221"/>
      <c r="O116" s="221"/>
    </row>
    <row r="117" spans="1:15" ht="21.75" customHeight="1">
      <c r="A117" s="317" t="s">
        <v>556</v>
      </c>
      <c r="B117" s="317"/>
      <c r="C117" s="317"/>
      <c r="D117" s="317"/>
      <c r="E117" s="317"/>
      <c r="F117" s="317"/>
      <c r="G117" s="111">
        <f>G12+G16+G21+G27+G39+G43+G47+G51+G56+G60+G64+G68+G74+G78+G93+G106+G113</f>
        <v>2229919.55</v>
      </c>
      <c r="H117" s="111">
        <f>H12+H16+H21+H27+H39+H43+H47+H51+H56+H60+H64+H68+H74+H78+H93+H106+H113</f>
        <v>2286368.17</v>
      </c>
      <c r="I117" s="111">
        <f>I12+I16+I21+I27+I39+I43+I47+I51+I56+I60+I64+I68+I74+I78+I93+I106+I113</f>
        <v>924832.8800000001</v>
      </c>
      <c r="J117" s="111">
        <f>J12+J16+J21+J27+J39+J43+J47+J51+J56+J60+J64+J68+J74+J78+J93+J106+J113</f>
        <v>209040.03</v>
      </c>
      <c r="K117" s="111">
        <f>K12+K16+K21+K27+K39+K43+K47+K51+K56+K60+K64+K68+K74+K78+K93+K106+K113</f>
        <v>2115373.02</v>
      </c>
      <c r="L117" s="242">
        <f>M117/K117</f>
        <v>0.3990552815124776</v>
      </c>
      <c r="M117" s="111">
        <f>M12+M16+M21+M27+M39+M43+M47+M51+M56+M60+M64+M68+M74+M78+M93+M106+M113</f>
        <v>844150.776</v>
      </c>
      <c r="N117" s="256">
        <f>N12+N21+N39+N51+N56+N68+N74+N93+N106+N113</f>
        <v>708354.0127356894</v>
      </c>
      <c r="O117" s="231">
        <f>N117/K117</f>
        <v>0.33486009608635803</v>
      </c>
    </row>
  </sheetData>
  <sheetProtection selectLockedCells="1" selectUnlockedCells="1"/>
  <mergeCells count="23">
    <mergeCell ref="A2:O2"/>
    <mergeCell ref="A3:O3"/>
    <mergeCell ref="A4:O4"/>
    <mergeCell ref="A5:O5"/>
    <mergeCell ref="A94:B94"/>
    <mergeCell ref="A65:B65"/>
    <mergeCell ref="A28:B28"/>
    <mergeCell ref="A7:B7"/>
    <mergeCell ref="A13:B13"/>
    <mergeCell ref="A40:B40"/>
    <mergeCell ref="A44:B44"/>
    <mergeCell ref="A48:B48"/>
    <mergeCell ref="A61:B61"/>
    <mergeCell ref="A107:B107"/>
    <mergeCell ref="A117:F117"/>
    <mergeCell ref="A17:B17"/>
    <mergeCell ref="A22:B22"/>
    <mergeCell ref="C113:F113"/>
    <mergeCell ref="A52:B52"/>
    <mergeCell ref="A57:B57"/>
    <mergeCell ref="A69:B69"/>
    <mergeCell ref="A75:B75"/>
    <mergeCell ref="A79:B79"/>
  </mergeCells>
  <printOptions horizontalCentered="1"/>
  <pageMargins left="0.5905511811023623" right="0.2362204724409449" top="0.35433070866141736" bottom="0.7086614173228347" header="0.2755905511811024" footer="0.2755905511811024"/>
  <pageSetup horizontalDpi="300" verticalDpi="300" orientation="landscape" paperSize="8" scale="59" r:id="rId1"/>
  <headerFooter alignWithMargins="0">
    <oddFooter>&amp;C&amp;8Pagina &amp;P di &amp;N</oddFooter>
  </headerFooter>
  <rowBreaks count="1" manualBreakCount="1">
    <brk id="68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dangeli</dc:creator>
  <cp:keywords/>
  <dc:description/>
  <cp:lastModifiedBy>Armando Macciocca</cp:lastModifiedBy>
  <cp:lastPrinted>2008-07-01T12:58:04Z</cp:lastPrinted>
  <dcterms:created xsi:type="dcterms:W3CDTF">2001-11-26T14:37:47Z</dcterms:created>
  <dcterms:modified xsi:type="dcterms:W3CDTF">2008-07-01T13:22:24Z</dcterms:modified>
  <cp:category/>
  <cp:version/>
  <cp:contentType/>
  <cp:contentStatus/>
</cp:coreProperties>
</file>